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300" activeTab="0"/>
  </bookViews>
  <sheets>
    <sheet name="Arkusz1" sheetId="1" r:id="rId1"/>
  </sheets>
  <definedNames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<sst xmlns="http://schemas.openxmlformats.org/spreadsheetml/2006/main" count="597" uniqueCount="313">
  <si>
    <t>Dział</t>
  </si>
  <si>
    <t>Rozdz.</t>
  </si>
  <si>
    <t>§</t>
  </si>
  <si>
    <t xml:space="preserve">            T r e ś ć</t>
  </si>
  <si>
    <t>010</t>
  </si>
  <si>
    <t>Rolnictwo i łowiectwo</t>
  </si>
  <si>
    <t>01010</t>
  </si>
  <si>
    <t>Infrastruktura wodociągowa i sanitacyjna wsi</t>
  </si>
  <si>
    <t>Wpływy z różnych dochodów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</si>
  <si>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</si>
  <si>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</si>
  <si>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</si>
  <si>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</si>
  <si>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</si>
  <si>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</si>
  <si>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75011</t>
  </si>
  <si>
    <t>Urzędy wojewódzkie</t>
  </si>
  <si>
    <t>75023</t>
  </si>
  <si>
    <t>Urzędy gmin</t>
  </si>
  <si>
    <t>751</t>
  </si>
  <si>
    <t>kontroli i ochrony prawa oraz sądownictwa</t>
  </si>
  <si>
    <t>75101</t>
  </si>
  <si>
    <t>kontroli i ochrony prawa</t>
  </si>
  <si>
    <t>756</t>
  </si>
  <si>
    <t>75601</t>
  </si>
  <si>
    <t>75615</t>
  </si>
  <si>
    <t>75618</t>
  </si>
  <si>
    <t>Wpływy z opłaty skarbowej</t>
  </si>
  <si>
    <t>75621</t>
  </si>
  <si>
    <t>758</t>
  </si>
  <si>
    <t>Różne rozliczenia</t>
  </si>
  <si>
    <t>75801</t>
  </si>
  <si>
    <t>Subwencje ogólne z budżetu państwa</t>
  </si>
  <si>
    <t>75814</t>
  </si>
  <si>
    <t>Różne rozliczenia finansowe</t>
  </si>
  <si>
    <t>801</t>
  </si>
  <si>
    <t>Oświata i wychowanie</t>
  </si>
  <si>
    <t>80101</t>
  </si>
  <si>
    <t>Szkoły podstawowe</t>
  </si>
  <si>
    <t>Wpływy z usług</t>
  </si>
  <si>
    <t>Pozostała działalność</t>
  </si>
  <si>
    <t>Ośrodki pomocy społecznej</t>
  </si>
  <si>
    <t>900</t>
  </si>
  <si>
    <t>Gospodarka komunalna i ochrona środowiska</t>
  </si>
  <si>
    <t>020</t>
  </si>
  <si>
    <t>Leśnictwo</t>
  </si>
  <si>
    <t>02001</t>
  </si>
  <si>
    <t>Gospodarka leśna</t>
  </si>
  <si>
    <t>90015</t>
  </si>
  <si>
    <t>Oświetlenie ulic placów i dróg</t>
  </si>
  <si>
    <t>Dochody ogółem</t>
  </si>
  <si>
    <t>710</t>
  </si>
  <si>
    <t>Działalność usługowa</t>
  </si>
  <si>
    <t>Wpływy z różnych opłat</t>
  </si>
  <si>
    <t>Dochody od osób prawnych, od osób fizycznych</t>
  </si>
  <si>
    <t>Urzędy naczelnych organów władzy państwowej,</t>
  </si>
  <si>
    <t>na</t>
  </si>
  <si>
    <t>0970</t>
  </si>
  <si>
    <t>0690</t>
  </si>
  <si>
    <t>0920</t>
  </si>
  <si>
    <t>0750</t>
  </si>
  <si>
    <t>0470</t>
  </si>
  <si>
    <t>2010</t>
  </si>
  <si>
    <t>0350</t>
  </si>
  <si>
    <t>0910</t>
  </si>
  <si>
    <t>0310</t>
  </si>
  <si>
    <t>0320</t>
  </si>
  <si>
    <t>0330</t>
  </si>
  <si>
    <t>0340</t>
  </si>
  <si>
    <t>0500</t>
  </si>
  <si>
    <t>0360</t>
  </si>
  <si>
    <t>0440</t>
  </si>
  <si>
    <t>0410</t>
  </si>
  <si>
    <t>0010</t>
  </si>
  <si>
    <t>0020</t>
  </si>
  <si>
    <t>2920</t>
  </si>
  <si>
    <t>2030</t>
  </si>
  <si>
    <t>0480</t>
  </si>
  <si>
    <t>0830</t>
  </si>
  <si>
    <t>Wpływy z opłaty miejsowej</t>
  </si>
  <si>
    <t>Wpływy z róznych opłat</t>
  </si>
  <si>
    <t>852</t>
  </si>
  <si>
    <t>Pomoc społeczna</t>
  </si>
  <si>
    <t>85213</t>
  </si>
  <si>
    <t>85214</t>
  </si>
  <si>
    <t>85219</t>
  </si>
  <si>
    <t>85228</t>
  </si>
  <si>
    <t>75807</t>
  </si>
  <si>
    <t>600</t>
  </si>
  <si>
    <t>Transport i łączność</t>
  </si>
  <si>
    <t>60016</t>
  </si>
  <si>
    <t>Drogi publiczne gminne</t>
  </si>
  <si>
    <t>75831</t>
  </si>
  <si>
    <t>Część równoważąca subwencji ogólnej dla gmin</t>
  </si>
  <si>
    <t>i od innych jednostek nieposiadających osobowości</t>
  </si>
  <si>
    <t>prawnej oraz wydatki związane z ich poborem</t>
  </si>
  <si>
    <t>Część wyrównawcza subwencji ogólnej dla gmin</t>
  </si>
  <si>
    <t>75616</t>
  </si>
  <si>
    <t>Wpływy z podatku rolnego, podatku leśnego, podatku</t>
  </si>
  <si>
    <t>od spadków i darowizn, podatku od czynności</t>
  </si>
  <si>
    <t>od osób fizycznych</t>
  </si>
  <si>
    <t>0490</t>
  </si>
  <si>
    <t>0460</t>
  </si>
  <si>
    <t>od czynności cywilnoprawnych, podatków i opłat</t>
  </si>
  <si>
    <t>lokalnych od osób prawnych i innych jednostek</t>
  </si>
  <si>
    <t>organizacyjnych</t>
  </si>
  <si>
    <t>01095</t>
  </si>
  <si>
    <t>Dotacje celowe otrzymane z budżetu państwa na realizację</t>
  </si>
  <si>
    <t>2700</t>
  </si>
  <si>
    <t>85202</t>
  </si>
  <si>
    <t>Domy pomocy społecznej</t>
  </si>
  <si>
    <t>90095</t>
  </si>
  <si>
    <t>85216</t>
  </si>
  <si>
    <t>Zasiłki stałe</t>
  </si>
  <si>
    <t>90019</t>
  </si>
  <si>
    <t>2910</t>
  </si>
  <si>
    <t>zadań bieżących z zakresu administracji rządowej oraz innych</t>
  </si>
  <si>
    <t>zadań bieżących z zakresu administracji rządowej oraz</t>
  </si>
  <si>
    <t>Wpływy z podatku dochodowego od osób fizycznych</t>
  </si>
  <si>
    <t>Wpływy z opłat za zezwolenia na sprzedaż napojów alkoholowych</t>
  </si>
  <si>
    <t>Udziały gmin w podatkach stanowiących dochód budżetu</t>
  </si>
  <si>
    <t>państwa</t>
  </si>
  <si>
    <t>niezgodnie z przeznaczeniem lub wykorzystanych z naruszniem</t>
  </si>
  <si>
    <t>nienależnie lub w nadmiernej wysokości</t>
  </si>
  <si>
    <t>procedur, o których mowa w w art. 184 ustawy, pobranych</t>
  </si>
  <si>
    <t xml:space="preserve">Składki na ubezpieczenie zdrowotne opłacane za osoby </t>
  </si>
  <si>
    <t>pobierające niektóre świadczenia z pomocy społecznej, niektóre</t>
  </si>
  <si>
    <t>świadczenia rodzinne oraz za osoby uczestniczące w zajęciach</t>
  </si>
  <si>
    <t>w centrum integracji społecznej</t>
  </si>
  <si>
    <t>Dotacje celowe otrzymane z budżetu państwa na realizację własnych</t>
  </si>
  <si>
    <t>zadań bieżących gmin (związków gmin)</t>
  </si>
  <si>
    <t>Usługi opiekuńcze i specjalistyczne usługi opiekuńcze</t>
  </si>
  <si>
    <t>Wpływy i wydatki związane z gromadzeniem środków z opłat</t>
  </si>
  <si>
    <t>i kar za korzystanie ze środowiska</t>
  </si>
  <si>
    <t>6330</t>
  </si>
  <si>
    <t>0900</t>
  </si>
  <si>
    <t>Plan przed zmianą</t>
  </si>
  <si>
    <t>Wpływy z róznych dochodów</t>
  </si>
  <si>
    <t>80103</t>
  </si>
  <si>
    <t>Oddziały przedszkolne przy szkołach podstawowych</t>
  </si>
  <si>
    <t>2360</t>
  </si>
  <si>
    <t>0770</t>
  </si>
  <si>
    <t>85215</t>
  </si>
  <si>
    <t>Dodatki mieszkaniowe</t>
  </si>
  <si>
    <t>854</t>
  </si>
  <si>
    <t>Edukacyjna opieka wychowawcza</t>
  </si>
  <si>
    <t>85415</t>
  </si>
  <si>
    <t>0960</t>
  </si>
  <si>
    <t>90002</t>
  </si>
  <si>
    <t>Gospodarka odpadami</t>
  </si>
  <si>
    <t>90003</t>
  </si>
  <si>
    <t>Oczyszczanie miast i wsi</t>
  </si>
  <si>
    <t xml:space="preserve">Wykonanie </t>
  </si>
  <si>
    <t>za</t>
  </si>
  <si>
    <t xml:space="preserve"> %</t>
  </si>
  <si>
    <t>921</t>
  </si>
  <si>
    <t>Kultura i ochrona dziedzictwa narodowego</t>
  </si>
  <si>
    <t>92109</t>
  </si>
  <si>
    <t>do załącznika nr 1</t>
  </si>
  <si>
    <t>w sprawie: informacji z wykonania</t>
  </si>
  <si>
    <t>Tabela nr 1</t>
  </si>
  <si>
    <t>budżetu Gminy Mrągowo</t>
  </si>
  <si>
    <t xml:space="preserve">inwestycji i zakupów inwestycyjnych własnych gmin </t>
  </si>
  <si>
    <t>2680</t>
  </si>
  <si>
    <t>lokalnych</t>
  </si>
  <si>
    <t>Rekompensaty utraconych dochodów w podatkach i opłatach</t>
  </si>
  <si>
    <t>samorządu terytorialnego na podstawie odrębnych ustaw</t>
  </si>
  <si>
    <t>Wpływy z innych lokalnych opłat pobieranych przez jednostki</t>
  </si>
  <si>
    <t>Świadczenie wychowawcze</t>
  </si>
  <si>
    <t>2060</t>
  </si>
  <si>
    <t xml:space="preserve">Wpływy z tytułu odpłatnego nabycia prawa własności oraz prawa </t>
  </si>
  <si>
    <t>użytkowania wieczystego  nieruchomości</t>
  </si>
  <si>
    <t xml:space="preserve">gminnym) ustawami </t>
  </si>
  <si>
    <t>zadań zleconych gminie (związkom gmin, związkom  powiatowo-</t>
  </si>
  <si>
    <t>Wpływy z najmu i dzierżawy składników majątkowych</t>
  </si>
  <si>
    <t xml:space="preserve">Skarbu Państwa, jednostek samorządu terytorialnego lub innych </t>
  </si>
  <si>
    <t xml:space="preserve"> oraz innych umów o podobnym charakterze</t>
  </si>
  <si>
    <t>jednostek zaliczanych do sektora finansów publicznych</t>
  </si>
  <si>
    <t xml:space="preserve">Wpływy z opłat za trwały zarząd, użytkowanie i służebności </t>
  </si>
  <si>
    <t>Wpływy z najmu i dzierżawy składników majątkowych Skarbu</t>
  </si>
  <si>
    <t>Wpływy z pozostałych odsetek</t>
  </si>
  <si>
    <t>(związków gmin, związków powiatowo-gminnych)</t>
  </si>
  <si>
    <t xml:space="preserve">zadań zleconych gminie (związkom gmin, związkom powiatowo- </t>
  </si>
  <si>
    <t>gminnym) ustawami</t>
  </si>
  <si>
    <t>Dochody jednostek samorządu terytorialnego związane z realizacją</t>
  </si>
  <si>
    <t>zleconych ustawami</t>
  </si>
  <si>
    <t xml:space="preserve">zadań z zakresu administracji rządowej oraz innych zadań </t>
  </si>
  <si>
    <t>powiatowo-gminnym) ustawami</t>
  </si>
  <si>
    <t xml:space="preserve">innych zadań zleconych gminie (związkom gmin, związkom </t>
  </si>
  <si>
    <t xml:space="preserve"> Wpływy z podatku od działalności gospodarczej osób fizycznych,</t>
  </si>
  <si>
    <t xml:space="preserve">opłacanego w formie karty podatkowej 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</si>
  <si>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</si>
  <si>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</si>
  <si>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</si>
  <si>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</si>
  <si>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czynności cywilnoprawnych</t>
  </si>
  <si>
    <t>Wpływy z podatku od spadków i darowizn</t>
  </si>
  <si>
    <t>Wpływy z opłaty eksploatacyjnej</t>
  </si>
  <si>
    <t>Wpływy z podatku dochodowego od osób prawnych</t>
  </si>
  <si>
    <t>Część oświatowa subwencji ogólnej dla jednostek samorządu</t>
  </si>
  <si>
    <t>terytorialnego</t>
  </si>
  <si>
    <t>zadań zleconych gminie (związkom gmin, związkom powiatowo-</t>
  </si>
  <si>
    <t>własnych zadań bieżących gmin (związków gmin, związków</t>
  </si>
  <si>
    <t>powiatowo-gminnych)</t>
  </si>
  <si>
    <t xml:space="preserve">Dotacje celowe otrzymane z budżetu państwa na realizację </t>
  </si>
  <si>
    <t xml:space="preserve">własnych zadań bieżących gmin (związków gmin, związków </t>
  </si>
  <si>
    <t xml:space="preserve">zadań zleconych gminie (związkom gmin, związkom </t>
  </si>
  <si>
    <t xml:space="preserve">powiatowo-gminnym) ustawami </t>
  </si>
  <si>
    <t xml:space="preserve">zadań bieżących gmin (związków gmin, związków </t>
  </si>
  <si>
    <t>Wpływy z otrzymanych spadków, zapisów i darowizn w postaci</t>
  </si>
  <si>
    <t xml:space="preserve"> pieniężnej</t>
  </si>
  <si>
    <t xml:space="preserve">Środki na dofinansowanie własnych zadań bieżących gmin, powiatów </t>
  </si>
  <si>
    <t xml:space="preserve">(związków gmin,związków powiatowo-gminnych, związków </t>
  </si>
  <si>
    <t>powiatów), samorzadów województw, pozyskane z innych źródeł</t>
  </si>
  <si>
    <t>Domy i ośrodki kultury, świetlice i kluby</t>
  </si>
  <si>
    <t xml:space="preserve">Państwa, jednostek samorządu terytorialnego lub innych </t>
  </si>
  <si>
    <t>oraz innych umów o podobnym charkterze</t>
  </si>
  <si>
    <t>jednostek zaliczanych  do sektora finansów publicznych</t>
  </si>
  <si>
    <t>Wpłaty z tytułu odpłatnego nabycia prawa własności oraz prawa</t>
  </si>
  <si>
    <t>i opłat</t>
  </si>
  <si>
    <t>Wpływy z odsetek od nieterminowych wpłat z tytułu podatków</t>
  </si>
  <si>
    <t xml:space="preserve">i opłat </t>
  </si>
  <si>
    <t>Państwa, jednostek samorządu terytorialnego lub innych</t>
  </si>
  <si>
    <t>gmin, związków powiatowo-gminnych)</t>
  </si>
  <si>
    <t>inwestycji i zakupów inwestycyjnych własnych gmin (zwiazków</t>
  </si>
  <si>
    <t>6257</t>
  </si>
  <si>
    <t>Dotacje celowe w ramach programów finansowych z udziałem</t>
  </si>
  <si>
    <t>środków europejskich, realizowanych przez jednostki</t>
  </si>
  <si>
    <t>samorządu terytorialnego</t>
  </si>
  <si>
    <t xml:space="preserve">środków europejskich oraz środków, o których mowa w art. 5 </t>
  </si>
  <si>
    <t xml:space="preserve">ust. 3 pkt 5 lit. a i b ustawy, lub płatności w ramach budżetu </t>
  </si>
  <si>
    <t>0550</t>
  </si>
  <si>
    <t>Wpływy z opłaty z tytułu użytkowania wieczystego nieruchomości</t>
  </si>
  <si>
    <t>0640</t>
  </si>
  <si>
    <t>Wpływy z tytułu kosztów egzekucyjnych, opłaty komorniczej</t>
  </si>
  <si>
    <t>i kosztów upomnień</t>
  </si>
  <si>
    <t>75075</t>
  </si>
  <si>
    <t>Promocja jednostek samorządu terytorialnego</t>
  </si>
  <si>
    <t>2057</t>
  </si>
  <si>
    <t>Dotacje celowe w ramach programów finansowanych z</t>
  </si>
  <si>
    <t>udziałem środków europejskich oraz srodków, o których mowa</t>
  </si>
  <si>
    <t xml:space="preserve">w art.. 5 ust 3 pkt 5 lit a i b ustawy, lub płatności w ramach </t>
  </si>
  <si>
    <t xml:space="preserve">budżetów europejskich, realizowanych przez jednostki </t>
  </si>
  <si>
    <t>samorzadu terytorialnego</t>
  </si>
  <si>
    <t>cywilno-prawnych oraz podatków i opłat lokalnych</t>
  </si>
  <si>
    <t>Wpływy z innych opłat stanowiących dochody  jednostek</t>
  </si>
  <si>
    <t>samorządu terytorialnego na podstawie ustaw</t>
  </si>
  <si>
    <t>0660</t>
  </si>
  <si>
    <t>Wpływy z opłaty za korzystanie z wychowania przedszkolnego</t>
  </si>
  <si>
    <t>80153</t>
  </si>
  <si>
    <t xml:space="preserve">Zapewnienie uczniom prawa do bezpłatnego dostępu </t>
  </si>
  <si>
    <t>do podręczników, materiałów edukacyjnych lub</t>
  </si>
  <si>
    <t>materiałów ćwiczeniowych</t>
  </si>
  <si>
    <t>Wpływy ze zwrotów dotacji oraz płatnosci wykorzystanych</t>
  </si>
  <si>
    <t>Zasiłki okresowe, celowe i pomoc w naturze oraz składki na</t>
  </si>
  <si>
    <t>ubezpieczenie emerytalne i rentowe</t>
  </si>
  <si>
    <t>85230</t>
  </si>
  <si>
    <t>Pomoc w zakresie dożywiania</t>
  </si>
  <si>
    <t>Pomoc materialna dla uczniów o charaktezre socjalnym</t>
  </si>
  <si>
    <t>855</t>
  </si>
  <si>
    <t>Rodzina</t>
  </si>
  <si>
    <t>85501</t>
  </si>
  <si>
    <t>Wpływy z odsetek od dotacji oraz płatności: wykorzystanych</t>
  </si>
  <si>
    <t>z zakresu administracji rządowej zlecone gminom (związkom</t>
  </si>
  <si>
    <t>gmin, związkom powiatowo-gminnym), związane z realizacją</t>
  </si>
  <si>
    <t>świadczenia wychowawczego</t>
  </si>
  <si>
    <t>Dotacje celowe otrzymane z budżetu państwa na zadania</t>
  </si>
  <si>
    <t>85502</t>
  </si>
  <si>
    <t>Świadczenia rodzinne, świadczenia z funduszu alimentacyjnego</t>
  </si>
  <si>
    <t>oraz skłądki na ubezpieczenia emerytalne i rentowe</t>
  </si>
  <si>
    <t>z ubezpieczenia społęcznego</t>
  </si>
  <si>
    <t>85503</t>
  </si>
  <si>
    <t>Karta Dużej Rodziny</t>
  </si>
  <si>
    <t>85504</t>
  </si>
  <si>
    <t>Wspieranie rodziny</t>
  </si>
  <si>
    <t>Wpyw z różnych dochodów</t>
  </si>
  <si>
    <t>0950</t>
  </si>
  <si>
    <t>Wpływy z tytułu kar i odszkodowań wynikających z umów</t>
  </si>
  <si>
    <t>Dotacje celowe otrzymane z budżetu państwa na realizacje</t>
  </si>
  <si>
    <t>60095</t>
  </si>
  <si>
    <t>71012</t>
  </si>
  <si>
    <t>Zadania z zakresu geodezji i kartografi</t>
  </si>
  <si>
    <t>75085</t>
  </si>
  <si>
    <t>Wspólna obsługa jednostek samorzadu terytorialnego</t>
  </si>
  <si>
    <t>851</t>
  </si>
  <si>
    <t>Ochrona zdrowia</t>
  </si>
  <si>
    <t>85149</t>
  </si>
  <si>
    <t>Programy polityki zdrowotnej</t>
  </si>
  <si>
    <t>85203</t>
  </si>
  <si>
    <t>Ośrodki wsparcia</t>
  </si>
  <si>
    <t>0400</t>
  </si>
  <si>
    <t>85513</t>
  </si>
  <si>
    <t xml:space="preserve">pobierające niektóre świadczenia rodzinne, zgodnie </t>
  </si>
  <si>
    <t>z przepisami ustawy o świadczenia rodzinne oraz za osoby</t>
  </si>
  <si>
    <t>pobierającezasiłki dla opiekunów , zgodnie z przepisami</t>
  </si>
  <si>
    <t>ustawy z dnia 4 kwietnia 2014 r. o ustaleniu i wypłacie</t>
  </si>
  <si>
    <t>zasiłków dla opiekunów</t>
  </si>
  <si>
    <t>Wpływy z opłaty produktowej</t>
  </si>
  <si>
    <t>za I półrocze 2020 r.</t>
  </si>
  <si>
    <t>2020 r.</t>
  </si>
  <si>
    <t>I półrocze 2020 r.</t>
  </si>
  <si>
    <t>90004</t>
  </si>
  <si>
    <t>Lokalny transport zbiorowy</t>
  </si>
  <si>
    <t>75107</t>
  </si>
  <si>
    <t>Wybory Prezydenta Rzeczypospolitej Polskiej</t>
  </si>
  <si>
    <t>2059</t>
  </si>
  <si>
    <t>85220</t>
  </si>
  <si>
    <t xml:space="preserve">Jednostki specjalistycznego poradnictwa, mieszkania </t>
  </si>
  <si>
    <t>chronionego i ośrodki interwencji kryzysowej</t>
  </si>
  <si>
    <t>Wpływy z rozliczeń/zwrotów z lat ubiegłych</t>
  </si>
  <si>
    <t>0940</t>
  </si>
  <si>
    <t>do zarządzenia Wójta Gminy Mrągowo nr 247/20</t>
  </si>
  <si>
    <t>z dnia 27 sierpnia 2020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</si>
</sst>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\ _z_ł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i/>
      <sz val="10"/>
      <name val="Arial CE"/>
      <family val="0"/>
    </font>
    <font>
      <b/>
      <i/>
      <sz val="10"/>
      <color indexed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1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4" fontId="10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11" fillId="0" borderId="23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49" fontId="7" fillId="34" borderId="29" xfId="0" applyNumberFormat="1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 quotePrefix="1">
      <alignment horizontal="center"/>
    </xf>
    <xf numFmtId="0" fontId="3" fillId="0" borderId="19" xfId="0" applyFont="1" applyFill="1" applyBorder="1" applyAlignment="1">
      <alignment/>
    </xf>
    <xf numFmtId="49" fontId="3" fillId="0" borderId="12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49" fontId="7" fillId="33" borderId="2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49" fontId="3" fillId="0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3" fillId="0" borderId="35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 quotePrefix="1">
      <alignment horizontal="center"/>
    </xf>
    <xf numFmtId="49" fontId="3" fillId="0" borderId="19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left"/>
    </xf>
    <xf numFmtId="49" fontId="3" fillId="33" borderId="15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/>
    </xf>
    <xf numFmtId="49" fontId="7" fillId="0" borderId="23" xfId="0" applyNumberFormat="1" applyFont="1" applyFill="1" applyBorder="1" applyAlignment="1" quotePrefix="1">
      <alignment horizontal="center"/>
    </xf>
    <xf numFmtId="49" fontId="7" fillId="0" borderId="12" xfId="0" applyNumberFormat="1" applyFont="1" applyFill="1" applyBorder="1" applyAlignment="1" quotePrefix="1">
      <alignment horizontal="center"/>
    </xf>
    <xf numFmtId="0" fontId="3" fillId="33" borderId="17" xfId="0" applyFont="1" applyFill="1" applyBorder="1" applyAlignment="1">
      <alignment/>
    </xf>
    <xf numFmtId="49" fontId="10" fillId="0" borderId="36" xfId="0" applyNumberFormat="1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/>
    </xf>
    <xf numFmtId="49" fontId="7" fillId="33" borderId="21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9" fontId="3" fillId="0" borderId="14" xfId="0" applyNumberFormat="1" applyFont="1" applyFill="1" applyBorder="1" applyAlignment="1" quotePrefix="1">
      <alignment horizontal="center"/>
    </xf>
    <xf numFmtId="4" fontId="1" fillId="0" borderId="0" xfId="0" applyNumberFormat="1" applyFont="1" applyBorder="1" applyAlignment="1">
      <alignment/>
    </xf>
    <xf numFmtId="4" fontId="10" fillId="0" borderId="22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49" fontId="11" fillId="0" borderId="16" xfId="0" applyNumberFormat="1" applyFont="1" applyFill="1" applyBorder="1" applyAlignment="1">
      <alignment horizontal="center"/>
    </xf>
    <xf numFmtId="49" fontId="3" fillId="33" borderId="26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" fontId="11" fillId="33" borderId="14" xfId="0" applyNumberFormat="1" applyFont="1" applyFill="1" applyBorder="1" applyAlignment="1">
      <alignment horizontal="right"/>
    </xf>
    <xf numFmtId="4" fontId="11" fillId="33" borderId="20" xfId="0" applyNumberFormat="1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4" fontId="3" fillId="33" borderId="18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4" fontId="3" fillId="33" borderId="20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3" fillId="0" borderId="24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/>
    </xf>
    <xf numFmtId="49" fontId="11" fillId="0" borderId="1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10" fillId="0" borderId="38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1" fillId="33" borderId="12" xfId="0" applyNumberFormat="1" applyFont="1" applyFill="1" applyBorder="1" applyAlignment="1">
      <alignment horizontal="right"/>
    </xf>
    <xf numFmtId="4" fontId="11" fillId="33" borderId="2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22" xfId="0" applyNumberFormat="1" applyFont="1" applyFill="1" applyBorder="1" applyAlignment="1">
      <alignment horizontal="right"/>
    </xf>
    <xf numFmtId="49" fontId="3" fillId="0" borderId="45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7" fillId="0" borderId="39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" fillId="0" borderId="31" xfId="0" applyFont="1" applyBorder="1" applyAlignment="1">
      <alignment/>
    </xf>
    <xf numFmtId="4" fontId="3" fillId="0" borderId="2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1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49" fontId="3" fillId="33" borderId="46" xfId="0" applyNumberFormat="1" applyFont="1" applyFill="1" applyBorder="1" applyAlignment="1">
      <alignment horizontal="left"/>
    </xf>
    <xf numFmtId="4" fontId="3" fillId="0" borderId="32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 horizontal="right"/>
    </xf>
    <xf numFmtId="4" fontId="10" fillId="0" borderId="3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10" fillId="0" borderId="16" xfId="0" applyFont="1" applyBorder="1" applyAlignment="1">
      <alignment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/>
    </xf>
    <xf numFmtId="4" fontId="7" fillId="35" borderId="43" xfId="0" applyNumberFormat="1" applyFont="1" applyFill="1" applyBorder="1" applyAlignment="1">
      <alignment/>
    </xf>
    <xf numFmtId="49" fontId="7" fillId="35" borderId="47" xfId="0" applyNumberFormat="1" applyFont="1" applyFill="1" applyBorder="1" applyAlignment="1">
      <alignment horizontal="center"/>
    </xf>
    <xf numFmtId="49" fontId="10" fillId="35" borderId="48" xfId="0" applyNumberFormat="1" applyFont="1" applyFill="1" applyBorder="1" applyAlignment="1">
      <alignment horizontal="center"/>
    </xf>
    <xf numFmtId="49" fontId="7" fillId="35" borderId="49" xfId="0" applyNumberFormat="1" applyFont="1" applyFill="1" applyBorder="1" applyAlignment="1">
      <alignment horizontal="center"/>
    </xf>
    <xf numFmtId="4" fontId="7" fillId="35" borderId="37" xfId="0" applyNumberFormat="1" applyFont="1" applyFill="1" applyBorder="1" applyAlignment="1">
      <alignment horizontal="right"/>
    </xf>
    <xf numFmtId="4" fontId="7" fillId="35" borderId="44" xfId="0" applyNumberFormat="1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4" fontId="7" fillId="35" borderId="15" xfId="0" applyNumberFormat="1" applyFont="1" applyFill="1" applyBorder="1" applyAlignment="1">
      <alignment horizontal="right"/>
    </xf>
    <xf numFmtId="4" fontId="7" fillId="35" borderId="10" xfId="0" applyNumberFormat="1" applyFont="1" applyFill="1" applyBorder="1" applyAlignment="1">
      <alignment horizontal="right"/>
    </xf>
    <xf numFmtId="49" fontId="7" fillId="35" borderId="29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/>
    </xf>
    <xf numFmtId="49" fontId="3" fillId="35" borderId="26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39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 horizontal="center"/>
    </xf>
    <xf numFmtId="4" fontId="7" fillId="35" borderId="20" xfId="0" applyNumberFormat="1" applyFont="1" applyFill="1" applyBorder="1" applyAlignment="1">
      <alignment/>
    </xf>
    <xf numFmtId="49" fontId="10" fillId="35" borderId="15" xfId="0" applyNumberFormat="1" applyFont="1" applyFill="1" applyBorder="1" applyAlignment="1">
      <alignment horizontal="center"/>
    </xf>
    <xf numFmtId="49" fontId="3" fillId="35" borderId="15" xfId="0" applyNumberFormat="1" applyFont="1" applyFill="1" applyBorder="1" applyAlignment="1">
      <alignment horizontal="center"/>
    </xf>
    <xf numFmtId="4" fontId="7" fillId="35" borderId="37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49" fontId="10" fillId="36" borderId="16" xfId="0" applyNumberFormat="1" applyFont="1" applyFill="1" applyBorder="1" applyAlignment="1">
      <alignment horizontal="center"/>
    </xf>
    <xf numFmtId="0" fontId="10" fillId="36" borderId="16" xfId="0" applyFont="1" applyFill="1" applyBorder="1" applyAlignment="1">
      <alignment/>
    </xf>
    <xf numFmtId="4" fontId="10" fillId="36" borderId="11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7" fillId="35" borderId="21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 quotePrefix="1">
      <alignment horizontal="center"/>
    </xf>
    <xf numFmtId="0" fontId="3" fillId="0" borderId="33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 quotePrefix="1">
      <alignment horizontal="center"/>
    </xf>
    <xf numFmtId="0" fontId="3" fillId="0" borderId="50" xfId="0" applyFont="1" applyFill="1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" fontId="7" fillId="0" borderId="38" xfId="0" applyNumberFormat="1" applyFont="1" applyBorder="1" applyAlignment="1">
      <alignment/>
    </xf>
    <xf numFmtId="49" fontId="7" fillId="35" borderId="29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4" fontId="7" fillId="0" borderId="3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9" fontId="7" fillId="35" borderId="47" xfId="0" applyNumberFormat="1" applyFont="1" applyFill="1" applyBorder="1" applyAlignment="1">
      <alignment/>
    </xf>
    <xf numFmtId="0" fontId="7" fillId="35" borderId="48" xfId="0" applyFont="1" applyFill="1" applyBorder="1" applyAlignment="1">
      <alignment/>
    </xf>
    <xf numFmtId="4" fontId="7" fillId="35" borderId="48" xfId="0" applyNumberFormat="1" applyFont="1" applyFill="1" applyBorder="1" applyAlignment="1">
      <alignment horizontal="right"/>
    </xf>
    <xf numFmtId="4" fontId="7" fillId="35" borderId="37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4" fontId="10" fillId="0" borderId="36" xfId="0" applyNumberFormat="1" applyFont="1" applyFill="1" applyBorder="1" applyAlignment="1">
      <alignment horizontal="right"/>
    </xf>
    <xf numFmtId="0" fontId="10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4" fontId="3" fillId="0" borderId="35" xfId="0" applyNumberFormat="1" applyFont="1" applyFill="1" applyBorder="1" applyAlignment="1">
      <alignment horizontal="right"/>
    </xf>
    <xf numFmtId="49" fontId="3" fillId="33" borderId="28" xfId="0" applyNumberFormat="1" applyFont="1" applyFill="1" applyBorder="1" applyAlignment="1">
      <alignment horizontal="left"/>
    </xf>
    <xf numFmtId="4" fontId="3" fillId="0" borderId="46" xfId="0" applyNumberFormat="1" applyFont="1" applyFill="1" applyBorder="1" applyAlignment="1">
      <alignment horizontal="right"/>
    </xf>
    <xf numFmtId="4" fontId="10" fillId="0" borderId="51" xfId="0" applyNumberFormat="1" applyFont="1" applyBorder="1" applyAlignment="1">
      <alignment/>
    </xf>
    <xf numFmtId="49" fontId="7" fillId="35" borderId="15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quotePrefix="1">
      <alignment horizontal="center"/>
    </xf>
    <xf numFmtId="49" fontId="7" fillId="36" borderId="26" xfId="0" applyNumberFormat="1" applyFont="1" applyFill="1" applyBorder="1" applyAlignment="1">
      <alignment horizontal="center"/>
    </xf>
    <xf numFmtId="4" fontId="10" fillId="36" borderId="16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 quotePrefix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23" xfId="0" applyNumberFormat="1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49" fontId="3" fillId="0" borderId="21" xfId="0" applyNumberFormat="1" applyFont="1" applyFill="1" applyBorder="1" applyAlignment="1" quotePrefix="1">
      <alignment horizontal="center"/>
    </xf>
    <xf numFmtId="49" fontId="10" fillId="35" borderId="21" xfId="0" applyNumberFormat="1" applyFont="1" applyFill="1" applyBorder="1" applyAlignment="1">
      <alignment horizontal="center"/>
    </xf>
    <xf numFmtId="0" fontId="7" fillId="35" borderId="49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4" fontId="7" fillId="35" borderId="41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49" fontId="3" fillId="0" borderId="29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49" fontId="3" fillId="36" borderId="26" xfId="0" applyNumberFormat="1" applyFont="1" applyFill="1" applyBorder="1" applyAlignment="1">
      <alignment horizontal="center"/>
    </xf>
    <xf numFmtId="49" fontId="11" fillId="36" borderId="14" xfId="0" applyNumberFormat="1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49" fontId="7" fillId="36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7" fillId="36" borderId="27" xfId="0" applyNumberFormat="1" applyFont="1" applyFill="1" applyBorder="1" applyAlignment="1">
      <alignment horizontal="center"/>
    </xf>
    <xf numFmtId="49" fontId="7" fillId="36" borderId="13" xfId="0" applyNumberFormat="1" applyFont="1" applyFill="1" applyBorder="1" applyAlignment="1">
      <alignment horizontal="center"/>
    </xf>
    <xf numFmtId="4" fontId="3" fillId="36" borderId="13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9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7" fillId="35" borderId="51" xfId="0" applyNumberFormat="1" applyFont="1" applyFill="1" applyBorder="1" applyAlignment="1">
      <alignment horizontal="right" vertical="center"/>
    </xf>
    <xf numFmtId="4" fontId="7" fillId="35" borderId="43" xfId="0" applyNumberFormat="1" applyFont="1" applyFill="1" applyBorder="1" applyAlignment="1">
      <alignment horizontal="right" vertical="center"/>
    </xf>
    <xf numFmtId="4" fontId="7" fillId="35" borderId="52" xfId="0" applyNumberFormat="1" applyFont="1" applyFill="1" applyBorder="1" applyAlignment="1">
      <alignment horizontal="center" vertical="center"/>
    </xf>
    <xf numFmtId="4" fontId="7" fillId="35" borderId="53" xfId="0" applyNumberFormat="1" applyFont="1" applyFill="1" applyBorder="1" applyAlignment="1">
      <alignment horizontal="center" vertical="center"/>
    </xf>
    <xf numFmtId="4" fontId="7" fillId="35" borderId="54" xfId="0" applyNumberFormat="1" applyFont="1" applyFill="1" applyBorder="1" applyAlignment="1">
      <alignment horizontal="center" vertical="center"/>
    </xf>
    <xf numFmtId="4" fontId="7" fillId="35" borderId="55" xfId="0" applyNumberFormat="1" applyFont="1" applyFill="1" applyBorder="1" applyAlignment="1">
      <alignment horizontal="center" vertical="center"/>
    </xf>
    <xf numFmtId="4" fontId="7" fillId="35" borderId="32" xfId="0" applyNumberFormat="1" applyFont="1" applyFill="1" applyBorder="1" applyAlignment="1">
      <alignment horizontal="center" vertical="center"/>
    </xf>
    <xf numFmtId="4" fontId="7" fillId="35" borderId="46" xfId="0" applyNumberFormat="1" applyFont="1" applyFill="1" applyBorder="1" applyAlignment="1">
      <alignment horizontal="center" vertical="center"/>
    </xf>
    <xf numFmtId="4" fontId="7" fillId="35" borderId="23" xfId="0" applyNumberFormat="1" applyFont="1" applyFill="1" applyBorder="1" applyAlignment="1">
      <alignment horizontal="right" vertical="center"/>
    </xf>
    <xf numFmtId="4" fontId="7" fillId="35" borderId="15" xfId="0" applyNumberFormat="1" applyFont="1" applyFill="1" applyBorder="1" applyAlignment="1">
      <alignment horizontal="right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I17" sqref="I17"/>
    </sheetView>
  </sheetViews>
  <sheetFormatPr defaultColWidth="9.00390625" defaultRowHeight="12.75"/>
  <cols>
    <col min="1" max="1" width="6.125" style="2" customWidth="1"/>
    <col min="2" max="2" width="7.125" style="2" customWidth="1"/>
    <col min="3" max="3" width="7.625" style="2" customWidth="1"/>
    <col min="4" max="4" width="51.125" style="2" customWidth="1"/>
    <col min="5" max="5" width="16.625" style="2" customWidth="1"/>
    <col min="6" max="6" width="15.75390625" style="2" customWidth="1"/>
    <col min="7" max="7" width="8.375" style="2" customWidth="1"/>
    <col min="8" max="8" width="11.125" style="2" customWidth="1"/>
    <col min="9" max="9" width="12.75390625" style="2" bestFit="1" customWidth="1"/>
    <col min="10" max="10" width="9.125" style="2" customWidth="1"/>
    <col min="11" max="11" width="11.00390625" style="2" customWidth="1"/>
    <col min="12" max="12" width="11.875" style="2" customWidth="1"/>
    <col min="13" max="13" width="12.125" style="2" customWidth="1"/>
    <col min="14" max="16384" width="9.125" style="2" customWidth="1"/>
  </cols>
  <sheetData>
    <row r="1" spans="6:7" ht="12.75">
      <c r="F1" s="347" t="s">
        <v>160</v>
      </c>
      <c r="G1" s="348"/>
    </row>
    <row r="2" spans="1:7" ht="12.75">
      <c r="A2" s="348" t="s">
        <v>158</v>
      </c>
      <c r="B2" s="348"/>
      <c r="C2" s="348"/>
      <c r="D2" s="348"/>
      <c r="E2" s="348"/>
      <c r="F2" s="348"/>
      <c r="G2" s="348"/>
    </row>
    <row r="3" spans="1:7" ht="14.25" customHeight="1">
      <c r="A3" s="347" t="s">
        <v>311</v>
      </c>
      <c r="B3" s="348"/>
      <c r="C3" s="348"/>
      <c r="D3" s="348"/>
      <c r="E3" s="348"/>
      <c r="F3" s="348"/>
      <c r="G3" s="348"/>
    </row>
    <row r="4" spans="1:7" ht="14.25" customHeight="1">
      <c r="A4" s="347" t="s">
        <v>312</v>
      </c>
      <c r="B4" s="348"/>
      <c r="C4" s="348"/>
      <c r="D4" s="348"/>
      <c r="E4" s="348"/>
      <c r="F4" s="348"/>
      <c r="G4" s="348"/>
    </row>
    <row r="5" spans="1:7" ht="14.25" customHeight="1">
      <c r="A5" s="348" t="s">
        <v>159</v>
      </c>
      <c r="B5" s="348"/>
      <c r="C5" s="348"/>
      <c r="D5" s="348"/>
      <c r="E5" s="348"/>
      <c r="F5" s="348"/>
      <c r="G5" s="348"/>
    </row>
    <row r="6" spans="1:7" ht="14.25" customHeight="1">
      <c r="A6" s="347" t="s">
        <v>161</v>
      </c>
      <c r="B6" s="348"/>
      <c r="C6" s="348"/>
      <c r="D6" s="348"/>
      <c r="E6" s="348"/>
      <c r="F6" s="348"/>
      <c r="G6" s="348"/>
    </row>
    <row r="7" spans="1:7" ht="12.75">
      <c r="A7" s="347" t="s">
        <v>298</v>
      </c>
      <c r="B7" s="348"/>
      <c r="C7" s="348"/>
      <c r="D7" s="348"/>
      <c r="E7" s="348"/>
      <c r="F7" s="348"/>
      <c r="G7" s="348"/>
    </row>
    <row r="8" spans="1:7" ht="12.75">
      <c r="A8" s="349"/>
      <c r="B8" s="349"/>
      <c r="C8" s="349"/>
      <c r="D8" s="349"/>
      <c r="E8" s="349"/>
      <c r="F8" s="349"/>
      <c r="G8" s="349"/>
    </row>
    <row r="9" spans="1:6" ht="13.5" thickBot="1">
      <c r="A9" s="1"/>
      <c r="B9" s="1"/>
      <c r="C9" s="1"/>
      <c r="D9" s="1"/>
      <c r="E9" s="1"/>
      <c r="F9" s="1"/>
    </row>
    <row r="10" spans="1:7" s="3" customFormat="1" ht="18" customHeight="1">
      <c r="A10" s="360" t="s">
        <v>0</v>
      </c>
      <c r="B10" s="343" t="s">
        <v>1</v>
      </c>
      <c r="C10" s="343" t="s">
        <v>2</v>
      </c>
      <c r="D10" s="343" t="s">
        <v>3</v>
      </c>
      <c r="E10" s="221" t="s">
        <v>136</v>
      </c>
      <c r="F10" s="222" t="s">
        <v>152</v>
      </c>
      <c r="G10" s="345" t="s">
        <v>154</v>
      </c>
    </row>
    <row r="11" spans="1:7" s="3" customFormat="1" ht="18" customHeight="1">
      <c r="A11" s="361"/>
      <c r="B11" s="344"/>
      <c r="C11" s="344"/>
      <c r="D11" s="344"/>
      <c r="E11" s="223" t="s">
        <v>56</v>
      </c>
      <c r="F11" s="224" t="s">
        <v>153</v>
      </c>
      <c r="G11" s="346"/>
    </row>
    <row r="12" spans="1:7" s="3" customFormat="1" ht="18" customHeight="1" thickBot="1">
      <c r="A12" s="368"/>
      <c r="B12" s="369"/>
      <c r="C12" s="369"/>
      <c r="D12" s="369"/>
      <c r="E12" s="370" t="s">
        <v>299</v>
      </c>
      <c r="F12" s="371" t="s">
        <v>300</v>
      </c>
      <c r="G12" s="372"/>
    </row>
    <row r="13" spans="1:8" s="3" customFormat="1" ht="15.75" customHeight="1" thickBot="1">
      <c r="A13" s="362">
        <v>1</v>
      </c>
      <c r="B13" s="363">
        <v>2</v>
      </c>
      <c r="C13" s="364">
        <v>3</v>
      </c>
      <c r="D13" s="365">
        <v>4</v>
      </c>
      <c r="E13" s="366">
        <v>5</v>
      </c>
      <c r="F13" s="366">
        <v>6</v>
      </c>
      <c r="G13" s="367">
        <v>7</v>
      </c>
      <c r="H13" s="201"/>
    </row>
    <row r="14" spans="1:8" ht="15" customHeight="1" thickBot="1">
      <c r="A14" s="236" t="s">
        <v>4</v>
      </c>
      <c r="B14" s="251"/>
      <c r="C14" s="237"/>
      <c r="D14" s="233" t="s">
        <v>5</v>
      </c>
      <c r="E14" s="238">
        <f>SUM(E15,E25)</f>
        <v>1640161.0699999998</v>
      </c>
      <c r="F14" s="238">
        <f>SUM(F15,F25)</f>
        <v>813887.0900000001</v>
      </c>
      <c r="G14" s="226">
        <f>F14/E14*100</f>
        <v>49.62238800119796</v>
      </c>
      <c r="H14" s="200"/>
    </row>
    <row r="15" spans="1:7" ht="15" customHeight="1">
      <c r="A15" s="60"/>
      <c r="B15" s="82" t="s">
        <v>6</v>
      </c>
      <c r="C15" s="97"/>
      <c r="D15" s="98" t="s">
        <v>7</v>
      </c>
      <c r="E15" s="39">
        <f>SUM(E16:E23)</f>
        <v>860250</v>
      </c>
      <c r="F15" s="39">
        <f>SUM(F16:F24)</f>
        <v>33976.03</v>
      </c>
      <c r="G15" s="183">
        <f>F15/E15*100</f>
        <v>3.9495530369078753</v>
      </c>
    </row>
    <row r="16" spans="1:7" ht="15" customHeight="1">
      <c r="A16" s="60"/>
      <c r="B16" s="79"/>
      <c r="C16" s="148" t="s">
        <v>58</v>
      </c>
      <c r="D16" s="198" t="s">
        <v>80</v>
      </c>
      <c r="E16" s="196">
        <v>250</v>
      </c>
      <c r="F16" s="196">
        <v>0</v>
      </c>
      <c r="G16" s="184">
        <f>F16/E16*100</f>
        <v>0</v>
      </c>
    </row>
    <row r="17" spans="1:7" ht="15" customHeight="1">
      <c r="A17" s="60"/>
      <c r="B17" s="79"/>
      <c r="C17" s="151" t="s">
        <v>141</v>
      </c>
      <c r="D17" s="154" t="s">
        <v>170</v>
      </c>
      <c r="E17" s="143">
        <v>100000</v>
      </c>
      <c r="F17" s="143">
        <v>0</v>
      </c>
      <c r="G17" s="181">
        <f>F17/E17*100</f>
        <v>0</v>
      </c>
    </row>
    <row r="18" spans="1:7" ht="15" customHeight="1">
      <c r="A18" s="60"/>
      <c r="B18" s="79"/>
      <c r="C18" s="148"/>
      <c r="D18" s="198" t="s">
        <v>171</v>
      </c>
      <c r="E18" s="138"/>
      <c r="F18" s="138"/>
      <c r="G18" s="182"/>
    </row>
    <row r="19" spans="1:7" ht="15" customHeight="1">
      <c r="A19" s="60"/>
      <c r="B19" s="79"/>
      <c r="C19" s="64" t="s">
        <v>57</v>
      </c>
      <c r="D19" s="65" t="s">
        <v>137</v>
      </c>
      <c r="E19" s="196">
        <v>105000</v>
      </c>
      <c r="F19" s="196">
        <v>33976.03</v>
      </c>
      <c r="G19" s="184">
        <f>F19/E19*100</f>
        <v>32.35812380952381</v>
      </c>
    </row>
    <row r="20" spans="1:7" ht="15" customHeight="1">
      <c r="A20" s="60"/>
      <c r="B20" s="79"/>
      <c r="C20" s="137" t="s">
        <v>225</v>
      </c>
      <c r="D20" s="154" t="s">
        <v>226</v>
      </c>
      <c r="E20" s="143">
        <v>655000</v>
      </c>
      <c r="F20" s="143">
        <v>0</v>
      </c>
      <c r="G20" s="185">
        <f>F20/E20*100</f>
        <v>0</v>
      </c>
    </row>
    <row r="21" spans="1:7" ht="15" customHeight="1">
      <c r="A21" s="60"/>
      <c r="B21" s="79"/>
      <c r="C21" s="80"/>
      <c r="D21" s="154" t="s">
        <v>229</v>
      </c>
      <c r="E21" s="143"/>
      <c r="F21" s="143"/>
      <c r="G21" s="181"/>
    </row>
    <row r="22" spans="1:7" ht="15" customHeight="1">
      <c r="A22" s="60"/>
      <c r="B22" s="79"/>
      <c r="C22" s="80"/>
      <c r="D22" s="154" t="s">
        <v>230</v>
      </c>
      <c r="E22" s="143"/>
      <c r="F22" s="143"/>
      <c r="G22" s="181"/>
    </row>
    <row r="23" spans="1:7" ht="15" customHeight="1">
      <c r="A23" s="60"/>
      <c r="B23" s="79"/>
      <c r="C23" s="80"/>
      <c r="D23" s="154" t="s">
        <v>227</v>
      </c>
      <c r="E23" s="143"/>
      <c r="F23" s="143"/>
      <c r="G23" s="181"/>
    </row>
    <row r="24" spans="1:7" ht="15" customHeight="1" thickBot="1">
      <c r="A24" s="60"/>
      <c r="B24" s="79"/>
      <c r="C24" s="97"/>
      <c r="D24" s="198" t="s">
        <v>228</v>
      </c>
      <c r="E24" s="143"/>
      <c r="F24" s="143"/>
      <c r="G24" s="186"/>
    </row>
    <row r="25" spans="1:7" ht="15" customHeight="1">
      <c r="A25" s="60"/>
      <c r="B25" s="57" t="s">
        <v>106</v>
      </c>
      <c r="C25" s="69"/>
      <c r="D25" s="59" t="s">
        <v>40</v>
      </c>
      <c r="E25" s="28">
        <f>SUM(E26:E28)</f>
        <v>779911.07</v>
      </c>
      <c r="F25" s="28">
        <f>SUM(F26:F28)</f>
        <v>779911.06</v>
      </c>
      <c r="G25" s="183">
        <f>F25/E25*100</f>
        <v>99.99999871780254</v>
      </c>
    </row>
    <row r="26" spans="1:7" ht="15" customHeight="1">
      <c r="A26" s="60"/>
      <c r="B26" s="61"/>
      <c r="C26" s="68" t="s">
        <v>62</v>
      </c>
      <c r="D26" s="67" t="s">
        <v>107</v>
      </c>
      <c r="E26" s="29">
        <v>779911.07</v>
      </c>
      <c r="F26" s="37">
        <v>779911.06</v>
      </c>
      <c r="G26" s="181">
        <f>F26/E26*100</f>
        <v>99.99999871780254</v>
      </c>
    </row>
    <row r="27" spans="1:7" ht="15" customHeight="1">
      <c r="A27" s="60"/>
      <c r="B27" s="61"/>
      <c r="C27" s="68"/>
      <c r="D27" s="67" t="s">
        <v>116</v>
      </c>
      <c r="E27" s="29"/>
      <c r="F27" s="37"/>
      <c r="G27" s="181"/>
    </row>
    <row r="28" spans="1:7" ht="15" customHeight="1">
      <c r="A28" s="60"/>
      <c r="B28" s="61"/>
      <c r="C28" s="68"/>
      <c r="D28" s="115" t="s">
        <v>173</v>
      </c>
      <c r="E28" s="29"/>
      <c r="F28" s="26"/>
      <c r="G28" s="181"/>
    </row>
    <row r="29" spans="1:7" ht="15" customHeight="1">
      <c r="A29" s="70"/>
      <c r="B29" s="71"/>
      <c r="C29" s="62"/>
      <c r="D29" s="72" t="s">
        <v>172</v>
      </c>
      <c r="E29" s="30"/>
      <c r="F29" s="41"/>
      <c r="G29" s="182"/>
    </row>
    <row r="30" spans="1:10" ht="15" customHeight="1" thickBot="1">
      <c r="A30" s="236" t="s">
        <v>44</v>
      </c>
      <c r="B30" s="237"/>
      <c r="C30" s="237"/>
      <c r="D30" s="233" t="s">
        <v>45</v>
      </c>
      <c r="E30" s="245">
        <f>SUM(E31)</f>
        <v>9100</v>
      </c>
      <c r="F30" s="238">
        <f>SUM(F31)</f>
        <v>928.35</v>
      </c>
      <c r="G30" s="226">
        <f>F30/E30*100</f>
        <v>10.201648351648352</v>
      </c>
      <c r="J30" s="15"/>
    </row>
    <row r="31" spans="1:10" ht="15" customHeight="1">
      <c r="A31" s="76"/>
      <c r="B31" s="77" t="s">
        <v>46</v>
      </c>
      <c r="C31" s="58"/>
      <c r="D31" s="59" t="s">
        <v>47</v>
      </c>
      <c r="E31" s="31">
        <f>SUM(E35)</f>
        <v>9100</v>
      </c>
      <c r="F31" s="39">
        <f>SUM(F35)</f>
        <v>928.35</v>
      </c>
      <c r="G31" s="183">
        <f>F31/E31*100</f>
        <v>10.201648351648352</v>
      </c>
      <c r="J31" s="6"/>
    </row>
    <row r="32" spans="1:10" ht="15" customHeight="1">
      <c r="A32" s="78"/>
      <c r="B32" s="79"/>
      <c r="C32" s="80"/>
      <c r="D32" s="67" t="s">
        <v>174</v>
      </c>
      <c r="E32" s="33"/>
      <c r="F32" s="37"/>
      <c r="G32" s="181"/>
      <c r="J32" s="7"/>
    </row>
    <row r="33" spans="1:10" ht="15" customHeight="1">
      <c r="A33" s="78"/>
      <c r="B33" s="79"/>
      <c r="C33" s="80"/>
      <c r="D33" s="67" t="s">
        <v>175</v>
      </c>
      <c r="E33" s="26"/>
      <c r="F33" s="37"/>
      <c r="G33" s="181"/>
      <c r="J33" s="8"/>
    </row>
    <row r="34" spans="1:10" ht="15" customHeight="1">
      <c r="A34" s="78"/>
      <c r="B34" s="79"/>
      <c r="C34" s="80"/>
      <c r="D34" s="67" t="s">
        <v>177</v>
      </c>
      <c r="E34" s="26"/>
      <c r="F34" s="37"/>
      <c r="G34" s="181"/>
      <c r="J34" s="8"/>
    </row>
    <row r="35" spans="1:10" ht="15" customHeight="1">
      <c r="A35" s="81"/>
      <c r="B35" s="82"/>
      <c r="C35" s="62" t="s">
        <v>60</v>
      </c>
      <c r="D35" s="63" t="s">
        <v>176</v>
      </c>
      <c r="E35" s="24">
        <v>9100</v>
      </c>
      <c r="F35" s="41">
        <v>928.35</v>
      </c>
      <c r="G35" s="182">
        <f aca="true" t="shared" si="0" ref="G35:G40">F35/E35*100</f>
        <v>10.201648351648352</v>
      </c>
      <c r="J35" s="8"/>
    </row>
    <row r="36" spans="1:10" ht="15" customHeight="1" thickBot="1">
      <c r="A36" s="236" t="s">
        <v>88</v>
      </c>
      <c r="B36" s="248"/>
      <c r="C36" s="249"/>
      <c r="D36" s="233" t="s">
        <v>89</v>
      </c>
      <c r="E36" s="250">
        <f>SUM(E39,E51,E37)</f>
        <v>1718960</v>
      </c>
      <c r="F36" s="250">
        <f>SUM(F39,F51,F37)</f>
        <v>72058.21</v>
      </c>
      <c r="G36" s="231">
        <f t="shared" si="0"/>
        <v>4.191965490761857</v>
      </c>
      <c r="J36" s="8"/>
    </row>
    <row r="37" spans="1:10" ht="15" customHeight="1">
      <c r="A37" s="329"/>
      <c r="B37" s="254" t="s">
        <v>301</v>
      </c>
      <c r="C37" s="332"/>
      <c r="D37" s="333" t="s">
        <v>302</v>
      </c>
      <c r="E37" s="256">
        <f>SUM(E38)</f>
        <v>100</v>
      </c>
      <c r="F37" s="256">
        <f>SUM(F38)</f>
        <v>81.88</v>
      </c>
      <c r="G37" s="182">
        <f t="shared" si="0"/>
        <v>81.88</v>
      </c>
      <c r="J37" s="8"/>
    </row>
    <row r="38" spans="1:10" ht="15" customHeight="1" thickBot="1">
      <c r="A38" s="329"/>
      <c r="B38" s="330"/>
      <c r="C38" s="331" t="s">
        <v>57</v>
      </c>
      <c r="D38" s="65" t="s">
        <v>8</v>
      </c>
      <c r="E38" s="253">
        <v>100</v>
      </c>
      <c r="F38" s="334">
        <v>81.88</v>
      </c>
      <c r="G38" s="182">
        <f t="shared" si="0"/>
        <v>81.88</v>
      </c>
      <c r="J38" s="8"/>
    </row>
    <row r="39" spans="1:10" ht="15" customHeight="1">
      <c r="A39" s="78"/>
      <c r="B39" s="57" t="s">
        <v>90</v>
      </c>
      <c r="C39" s="69"/>
      <c r="D39" s="59" t="s">
        <v>91</v>
      </c>
      <c r="E39" s="23">
        <f>SUM(E40:E50)</f>
        <v>1682210</v>
      </c>
      <c r="F39" s="39">
        <f>SUM(F40:F50)</f>
        <v>67326.33</v>
      </c>
      <c r="G39" s="183">
        <f t="shared" si="0"/>
        <v>4.002254771996363</v>
      </c>
      <c r="J39" s="8"/>
    </row>
    <row r="40" spans="1:10" ht="15" customHeight="1">
      <c r="A40" s="78"/>
      <c r="B40" s="176"/>
      <c r="C40" s="83" t="s">
        <v>58</v>
      </c>
      <c r="D40" s="65" t="s">
        <v>53</v>
      </c>
      <c r="E40" s="34">
        <v>100000</v>
      </c>
      <c r="F40" s="34">
        <v>67323.33</v>
      </c>
      <c r="G40" s="182">
        <f t="shared" si="0"/>
        <v>67.32333</v>
      </c>
      <c r="J40" s="8"/>
    </row>
    <row r="41" spans="1:10" ht="15" customHeight="1">
      <c r="A41" s="78"/>
      <c r="B41" s="79"/>
      <c r="C41" s="85" t="s">
        <v>59</v>
      </c>
      <c r="D41" s="65" t="s">
        <v>180</v>
      </c>
      <c r="E41" s="34">
        <v>0</v>
      </c>
      <c r="F41" s="34">
        <v>3</v>
      </c>
      <c r="G41" s="182">
        <v>0</v>
      </c>
      <c r="J41" s="8"/>
    </row>
    <row r="42" spans="1:10" ht="15" customHeight="1">
      <c r="A42" s="78"/>
      <c r="B42" s="79"/>
      <c r="C42" s="62" t="s">
        <v>57</v>
      </c>
      <c r="D42" s="65" t="s">
        <v>8</v>
      </c>
      <c r="E42" s="34">
        <v>40000</v>
      </c>
      <c r="F42" s="34">
        <v>0</v>
      </c>
      <c r="G42" s="184">
        <v>0</v>
      </c>
      <c r="J42" s="8"/>
    </row>
    <row r="43" spans="1:10" ht="15" customHeight="1">
      <c r="A43" s="78"/>
      <c r="B43" s="79"/>
      <c r="C43" s="137" t="s">
        <v>225</v>
      </c>
      <c r="D43" s="154" t="s">
        <v>226</v>
      </c>
      <c r="E43" s="37">
        <v>597081</v>
      </c>
      <c r="F43" s="37">
        <v>0</v>
      </c>
      <c r="G43" s="181">
        <f>F43/E43*100</f>
        <v>0</v>
      </c>
      <c r="J43" s="8"/>
    </row>
    <row r="44" spans="1:10" ht="15" customHeight="1">
      <c r="A44" s="78"/>
      <c r="B44" s="79"/>
      <c r="C44" s="80"/>
      <c r="D44" s="154" t="s">
        <v>229</v>
      </c>
      <c r="E44" s="37"/>
      <c r="F44" s="37"/>
      <c r="G44" s="181"/>
      <c r="J44" s="8"/>
    </row>
    <row r="45" spans="1:10" ht="15" customHeight="1">
      <c r="A45" s="78"/>
      <c r="B45" s="79"/>
      <c r="C45" s="80"/>
      <c r="D45" s="154" t="s">
        <v>230</v>
      </c>
      <c r="E45" s="37"/>
      <c r="F45" s="37"/>
      <c r="G45" s="181"/>
      <c r="J45" s="8"/>
    </row>
    <row r="46" spans="1:10" ht="15" customHeight="1">
      <c r="A46" s="78"/>
      <c r="B46" s="79"/>
      <c r="C46" s="80"/>
      <c r="D46" s="154" t="s">
        <v>227</v>
      </c>
      <c r="E46" s="37"/>
      <c r="F46" s="37"/>
      <c r="G46" s="181"/>
      <c r="J46" s="8"/>
    </row>
    <row r="47" spans="1:10" ht="15" customHeight="1">
      <c r="A47" s="78"/>
      <c r="B47" s="79"/>
      <c r="C47" s="97"/>
      <c r="D47" s="198" t="s">
        <v>228</v>
      </c>
      <c r="E47" s="41"/>
      <c r="F47" s="41"/>
      <c r="G47" s="182"/>
      <c r="J47" s="8"/>
    </row>
    <row r="48" spans="1:10" ht="15" customHeight="1">
      <c r="A48" s="78"/>
      <c r="B48" s="79"/>
      <c r="C48" s="66" t="s">
        <v>134</v>
      </c>
      <c r="D48" s="116" t="s">
        <v>107</v>
      </c>
      <c r="E48" s="37">
        <v>945129</v>
      </c>
      <c r="F48" s="37">
        <v>0</v>
      </c>
      <c r="G48" s="181">
        <f>F48/E48*100</f>
        <v>0</v>
      </c>
      <c r="J48" s="8"/>
    </row>
    <row r="49" spans="1:10" ht="15" customHeight="1">
      <c r="A49" s="78"/>
      <c r="B49" s="79"/>
      <c r="C49" s="112"/>
      <c r="D49" s="116" t="s">
        <v>162</v>
      </c>
      <c r="E49" s="37"/>
      <c r="F49" s="37"/>
      <c r="G49" s="181"/>
      <c r="J49" s="8"/>
    </row>
    <row r="50" spans="1:10" ht="15" customHeight="1" thickBot="1">
      <c r="A50" s="78"/>
      <c r="B50" s="299"/>
      <c r="C50" s="263"/>
      <c r="D50" s="252" t="s">
        <v>181</v>
      </c>
      <c r="E50" s="52"/>
      <c r="F50" s="52"/>
      <c r="G50" s="186"/>
      <c r="J50" s="8"/>
    </row>
    <row r="51" spans="1:10" ht="15" customHeight="1">
      <c r="A51" s="78"/>
      <c r="B51" s="57" t="s">
        <v>279</v>
      </c>
      <c r="C51" s="300"/>
      <c r="D51" s="255" t="s">
        <v>40</v>
      </c>
      <c r="E51" s="132">
        <f>SUM(E52:E53)</f>
        <v>36650</v>
      </c>
      <c r="F51" s="132">
        <f>SUM(F52:F53)</f>
        <v>4650</v>
      </c>
      <c r="G51" s="183">
        <f>F51/E51*100</f>
        <v>12.687585266030013</v>
      </c>
      <c r="J51" s="8"/>
    </row>
    <row r="52" spans="1:10" ht="15" customHeight="1">
      <c r="A52" s="78"/>
      <c r="B52" s="79"/>
      <c r="C52" s="298" t="s">
        <v>276</v>
      </c>
      <c r="D52" s="65" t="s">
        <v>277</v>
      </c>
      <c r="E52" s="34">
        <v>1650</v>
      </c>
      <c r="F52" s="34">
        <v>4650</v>
      </c>
      <c r="G52" s="184">
        <f>F52/E52*100</f>
        <v>281.8181818181818</v>
      </c>
      <c r="J52" s="8"/>
    </row>
    <row r="53" spans="1:10" ht="15" customHeight="1">
      <c r="A53" s="78"/>
      <c r="B53" s="79"/>
      <c r="C53" s="66" t="s">
        <v>134</v>
      </c>
      <c r="D53" s="116" t="s">
        <v>107</v>
      </c>
      <c r="E53" s="37">
        <v>35000</v>
      </c>
      <c r="F53" s="37">
        <v>0</v>
      </c>
      <c r="G53" s="181">
        <f>F53/E53*100</f>
        <v>0</v>
      </c>
      <c r="J53" s="8"/>
    </row>
    <row r="54" spans="1:10" ht="15" customHeight="1">
      <c r="A54" s="78"/>
      <c r="B54" s="79"/>
      <c r="C54" s="112"/>
      <c r="D54" s="116" t="s">
        <v>162</v>
      </c>
      <c r="E54" s="37"/>
      <c r="F54" s="37"/>
      <c r="G54" s="181"/>
      <c r="J54" s="8"/>
    </row>
    <row r="55" spans="1:10" ht="15" customHeight="1">
      <c r="A55" s="81"/>
      <c r="B55" s="82"/>
      <c r="C55" s="85"/>
      <c r="D55" s="93" t="s">
        <v>181</v>
      </c>
      <c r="E55" s="41"/>
      <c r="F55" s="41"/>
      <c r="G55" s="182"/>
      <c r="J55" s="8"/>
    </row>
    <row r="56" spans="1:10" ht="15" customHeight="1" thickBot="1">
      <c r="A56" s="236" t="s">
        <v>9</v>
      </c>
      <c r="B56" s="237"/>
      <c r="C56" s="237"/>
      <c r="D56" s="233" t="s">
        <v>10</v>
      </c>
      <c r="E56" s="238">
        <f>SUM(E57,)</f>
        <v>1368366.53</v>
      </c>
      <c r="F56" s="238">
        <f>SUM(F57)</f>
        <v>441985.27999999997</v>
      </c>
      <c r="G56" s="226">
        <f>F56/E56*100</f>
        <v>32.30021125991732</v>
      </c>
      <c r="J56" s="8"/>
    </row>
    <row r="57" spans="1:10" ht="15" customHeight="1">
      <c r="A57" s="60"/>
      <c r="B57" s="57" t="s">
        <v>11</v>
      </c>
      <c r="C57" s="58"/>
      <c r="D57" s="59" t="s">
        <v>12</v>
      </c>
      <c r="E57" s="23">
        <f>SUM(E58:E73)</f>
        <v>1368366.53</v>
      </c>
      <c r="F57" s="23">
        <f>SUM(F58:F73)</f>
        <v>441985.27999999997</v>
      </c>
      <c r="G57" s="183">
        <f>F57/E57*100</f>
        <v>32.30021125991732</v>
      </c>
      <c r="J57" s="8"/>
    </row>
    <row r="58" spans="1:10" ht="15" customHeight="1">
      <c r="A58" s="60"/>
      <c r="B58" s="61"/>
      <c r="C58" s="64" t="s">
        <v>61</v>
      </c>
      <c r="D58" s="65" t="s">
        <v>178</v>
      </c>
      <c r="E58" s="25">
        <v>1000</v>
      </c>
      <c r="F58" s="34">
        <v>319.04</v>
      </c>
      <c r="G58" s="184">
        <f>F58/E58*100</f>
        <v>31.904000000000003</v>
      </c>
      <c r="J58" s="9"/>
    </row>
    <row r="59" spans="1:10" ht="15" customHeight="1">
      <c r="A59" s="60"/>
      <c r="B59" s="61"/>
      <c r="C59" s="83" t="s">
        <v>231</v>
      </c>
      <c r="D59" s="65" t="s">
        <v>232</v>
      </c>
      <c r="E59" s="25">
        <v>32550</v>
      </c>
      <c r="F59" s="25">
        <v>24621.82</v>
      </c>
      <c r="G59" s="184">
        <f>F59/E59*100</f>
        <v>75.64307219662058</v>
      </c>
      <c r="J59" s="9"/>
    </row>
    <row r="60" spans="1:10" ht="15" customHeight="1">
      <c r="A60" s="60"/>
      <c r="B60" s="61"/>
      <c r="C60" s="88" t="s">
        <v>233</v>
      </c>
      <c r="D60" s="84" t="s">
        <v>234</v>
      </c>
      <c r="E60" s="36">
        <v>200</v>
      </c>
      <c r="F60" s="36">
        <v>0</v>
      </c>
      <c r="G60" s="185">
        <f>F60/E60*100</f>
        <v>0</v>
      </c>
      <c r="J60" s="9"/>
    </row>
    <row r="61" spans="1:10" ht="15" customHeight="1">
      <c r="A61" s="60"/>
      <c r="B61" s="61"/>
      <c r="C61" s="62"/>
      <c r="D61" s="63" t="s">
        <v>235</v>
      </c>
      <c r="E61" s="24"/>
      <c r="F61" s="41"/>
      <c r="G61" s="182"/>
      <c r="J61" s="9"/>
    </row>
    <row r="62" spans="1:10" ht="15" customHeight="1">
      <c r="A62" s="60"/>
      <c r="B62" s="61"/>
      <c r="C62" s="68"/>
      <c r="D62" s="67" t="s">
        <v>179</v>
      </c>
      <c r="E62" s="26"/>
      <c r="F62" s="37"/>
      <c r="G62" s="181"/>
      <c r="J62" s="8"/>
    </row>
    <row r="63" spans="1:10" ht="15" customHeight="1">
      <c r="A63" s="60"/>
      <c r="B63" s="61"/>
      <c r="C63" s="68"/>
      <c r="D63" s="67" t="s">
        <v>215</v>
      </c>
      <c r="E63" s="26"/>
      <c r="F63" s="37"/>
      <c r="G63" s="181"/>
      <c r="H63" s="200"/>
      <c r="J63" s="8"/>
    </row>
    <row r="64" spans="1:10" ht="15" customHeight="1">
      <c r="A64" s="60"/>
      <c r="B64" s="61"/>
      <c r="C64" s="68"/>
      <c r="D64" s="67" t="s">
        <v>217</v>
      </c>
      <c r="E64" s="26">
        <v>125000</v>
      </c>
      <c r="F64" s="37">
        <v>53233.25</v>
      </c>
      <c r="G64" s="181">
        <f>F64/E64*100</f>
        <v>42.586600000000004</v>
      </c>
      <c r="H64" s="200"/>
      <c r="J64" s="15"/>
    </row>
    <row r="65" spans="1:10" ht="15" customHeight="1">
      <c r="A65" s="86"/>
      <c r="B65" s="87"/>
      <c r="C65" s="62" t="s">
        <v>60</v>
      </c>
      <c r="D65" s="198" t="s">
        <v>216</v>
      </c>
      <c r="E65" s="24"/>
      <c r="F65" s="41"/>
      <c r="G65" s="182"/>
      <c r="H65" s="200"/>
      <c r="J65" s="15"/>
    </row>
    <row r="66" spans="1:10" ht="15" customHeight="1">
      <c r="A66" s="86"/>
      <c r="B66" s="87"/>
      <c r="C66" s="112" t="s">
        <v>141</v>
      </c>
      <c r="D66" s="154" t="s">
        <v>218</v>
      </c>
      <c r="E66" s="26">
        <v>1000000</v>
      </c>
      <c r="F66" s="37">
        <v>347019.04</v>
      </c>
      <c r="G66" s="181">
        <f>F66/E66*100</f>
        <v>34.701904</v>
      </c>
      <c r="H66" s="200"/>
      <c r="J66" s="15"/>
    </row>
    <row r="67" spans="1:10" ht="15" customHeight="1">
      <c r="A67" s="86"/>
      <c r="B67" s="87"/>
      <c r="C67" s="62"/>
      <c r="D67" s="198" t="s">
        <v>171</v>
      </c>
      <c r="E67" s="24"/>
      <c r="F67" s="41"/>
      <c r="G67" s="181"/>
      <c r="H67" s="200"/>
      <c r="J67" s="15"/>
    </row>
    <row r="68" spans="1:10" ht="15" customHeight="1">
      <c r="A68" s="86"/>
      <c r="B68" s="87"/>
      <c r="C68" s="64" t="s">
        <v>59</v>
      </c>
      <c r="D68" s="65" t="s">
        <v>180</v>
      </c>
      <c r="E68" s="25">
        <v>1100</v>
      </c>
      <c r="F68" s="41">
        <v>592.08</v>
      </c>
      <c r="G68" s="184">
        <f aca="true" t="shared" si="1" ref="G68:G78">F68/E68*100</f>
        <v>53.825454545454555</v>
      </c>
      <c r="H68" s="200"/>
      <c r="J68" s="8"/>
    </row>
    <row r="69" spans="1:10" ht="15" customHeight="1">
      <c r="A69" s="86"/>
      <c r="B69" s="87"/>
      <c r="C69" s="298" t="s">
        <v>276</v>
      </c>
      <c r="D69" s="65" t="s">
        <v>277</v>
      </c>
      <c r="E69" s="25">
        <v>6000</v>
      </c>
      <c r="F69" s="41">
        <v>5896.8</v>
      </c>
      <c r="G69" s="184">
        <v>0</v>
      </c>
      <c r="H69" s="200"/>
      <c r="J69" s="8"/>
    </row>
    <row r="70" spans="1:10" ht="15" customHeight="1">
      <c r="A70" s="60"/>
      <c r="B70" s="61"/>
      <c r="C70" s="83" t="s">
        <v>57</v>
      </c>
      <c r="D70" s="89" t="s">
        <v>8</v>
      </c>
      <c r="E70" s="25">
        <v>110000</v>
      </c>
      <c r="F70" s="41">
        <v>10303.25</v>
      </c>
      <c r="G70" s="184">
        <f t="shared" si="1"/>
        <v>9.36659090909091</v>
      </c>
      <c r="H70" s="200"/>
      <c r="J70" s="8"/>
    </row>
    <row r="71" spans="1:10" ht="15" customHeight="1">
      <c r="A71" s="60"/>
      <c r="B71" s="61"/>
      <c r="C71" s="66" t="s">
        <v>134</v>
      </c>
      <c r="D71" s="116" t="s">
        <v>107</v>
      </c>
      <c r="E71" s="26">
        <v>92516.53</v>
      </c>
      <c r="F71" s="37">
        <v>0</v>
      </c>
      <c r="G71" s="185">
        <f t="shared" si="1"/>
        <v>0</v>
      </c>
      <c r="H71" s="335"/>
      <c r="J71" s="8"/>
    </row>
    <row r="72" spans="1:10" ht="15" customHeight="1">
      <c r="A72" s="60"/>
      <c r="B72" s="61"/>
      <c r="C72" s="112"/>
      <c r="D72" s="116" t="s">
        <v>162</v>
      </c>
      <c r="E72" s="26"/>
      <c r="F72" s="37"/>
      <c r="G72" s="181"/>
      <c r="H72" s="335"/>
      <c r="J72" s="8"/>
    </row>
    <row r="73" spans="1:10" ht="15" customHeight="1">
      <c r="A73" s="70"/>
      <c r="B73" s="71"/>
      <c r="C73" s="85"/>
      <c r="D73" s="93" t="s">
        <v>181</v>
      </c>
      <c r="E73" s="24"/>
      <c r="F73" s="41"/>
      <c r="G73" s="182"/>
      <c r="H73" s="335"/>
      <c r="J73" s="8"/>
    </row>
    <row r="74" spans="1:10" ht="15" customHeight="1" thickBot="1">
      <c r="A74" s="236" t="s">
        <v>51</v>
      </c>
      <c r="B74" s="237"/>
      <c r="C74" s="237"/>
      <c r="D74" s="233" t="s">
        <v>52</v>
      </c>
      <c r="E74" s="245">
        <f>SUM(E75)</f>
        <v>1500</v>
      </c>
      <c r="F74" s="238">
        <f>SUM(F75)</f>
        <v>0</v>
      </c>
      <c r="G74" s="226">
        <f t="shared" si="1"/>
        <v>0</v>
      </c>
      <c r="J74" s="8"/>
    </row>
    <row r="75" spans="1:10" ht="15" customHeight="1">
      <c r="A75" s="301"/>
      <c r="B75" s="254" t="s">
        <v>280</v>
      </c>
      <c r="C75" s="155"/>
      <c r="D75" s="303" t="s">
        <v>281</v>
      </c>
      <c r="E75" s="302">
        <f>SUM(E76)</f>
        <v>1500</v>
      </c>
      <c r="F75" s="256">
        <f>SUM(F76)</f>
        <v>0</v>
      </c>
      <c r="G75" s="180">
        <f t="shared" si="1"/>
        <v>0</v>
      </c>
      <c r="J75" s="8"/>
    </row>
    <row r="76" spans="1:10" ht="15" customHeight="1">
      <c r="A76" s="336"/>
      <c r="B76" s="337"/>
      <c r="C76" s="64" t="s">
        <v>57</v>
      </c>
      <c r="D76" s="65" t="s">
        <v>8</v>
      </c>
      <c r="E76" s="338">
        <v>1500</v>
      </c>
      <c r="F76" s="339">
        <v>0</v>
      </c>
      <c r="G76" s="182">
        <f t="shared" si="1"/>
        <v>0</v>
      </c>
      <c r="J76" s="8"/>
    </row>
    <row r="77" spans="1:10" ht="15" customHeight="1" thickBot="1">
      <c r="A77" s="236" t="s">
        <v>13</v>
      </c>
      <c r="B77" s="237"/>
      <c r="C77" s="237"/>
      <c r="D77" s="233" t="s">
        <v>14</v>
      </c>
      <c r="E77" s="238">
        <f>SUM(E78,E86,E94,E100)</f>
        <v>844749.6</v>
      </c>
      <c r="F77" s="238">
        <f>SUM(F78,F86,F94,F100)</f>
        <v>344920.72</v>
      </c>
      <c r="G77" s="226">
        <f t="shared" si="1"/>
        <v>40.8311196596009</v>
      </c>
      <c r="J77" s="8"/>
    </row>
    <row r="78" spans="1:10" ht="15" customHeight="1">
      <c r="A78" s="56"/>
      <c r="B78" s="57" t="s">
        <v>15</v>
      </c>
      <c r="C78" s="58"/>
      <c r="D78" s="59" t="s">
        <v>16</v>
      </c>
      <c r="E78" s="23">
        <f>SUM(E81:E84,)</f>
        <v>31574</v>
      </c>
      <c r="F78" s="23">
        <f>SUM(F81:F84,)</f>
        <v>15164.55</v>
      </c>
      <c r="G78" s="180">
        <f t="shared" si="1"/>
        <v>48.028599480585285</v>
      </c>
      <c r="J78" s="8"/>
    </row>
    <row r="79" spans="1:10" ht="15" customHeight="1">
      <c r="A79" s="60"/>
      <c r="B79" s="61"/>
      <c r="C79" s="68"/>
      <c r="D79" s="67" t="s">
        <v>107</v>
      </c>
      <c r="E79" s="26"/>
      <c r="F79" s="35"/>
      <c r="G79" s="181"/>
      <c r="J79" s="10"/>
    </row>
    <row r="80" spans="1:10" ht="15" customHeight="1">
      <c r="A80" s="86"/>
      <c r="B80" s="87"/>
      <c r="C80" s="68"/>
      <c r="D80" s="67" t="s">
        <v>116</v>
      </c>
      <c r="E80" s="26"/>
      <c r="F80" s="37"/>
      <c r="G80" s="181"/>
      <c r="J80" s="5"/>
    </row>
    <row r="81" spans="1:10" ht="15" customHeight="1">
      <c r="A81" s="60"/>
      <c r="B81" s="61"/>
      <c r="C81" s="68"/>
      <c r="D81" s="67" t="s">
        <v>182</v>
      </c>
      <c r="E81" s="37">
        <v>31524</v>
      </c>
      <c r="F81" s="37">
        <v>15163</v>
      </c>
      <c r="G81" s="181">
        <f>F81/E81*100</f>
        <v>48.09986042380409</v>
      </c>
      <c r="J81" s="5"/>
    </row>
    <row r="82" spans="1:10" ht="15" customHeight="1">
      <c r="A82" s="60"/>
      <c r="B82" s="61"/>
      <c r="C82" s="62" t="s">
        <v>62</v>
      </c>
      <c r="D82" s="72" t="s">
        <v>183</v>
      </c>
      <c r="E82" s="41"/>
      <c r="F82" s="41"/>
      <c r="G82" s="182"/>
      <c r="J82" s="5"/>
    </row>
    <row r="83" spans="1:10" ht="15" customHeight="1">
      <c r="A83" s="60"/>
      <c r="B83" s="61"/>
      <c r="C83" s="68" t="s">
        <v>140</v>
      </c>
      <c r="D83" s="115" t="s">
        <v>184</v>
      </c>
      <c r="E83" s="37">
        <v>50</v>
      </c>
      <c r="F83" s="37">
        <v>1.55</v>
      </c>
      <c r="G83" s="181">
        <f>F83/E83*100</f>
        <v>3.1</v>
      </c>
      <c r="J83" s="5"/>
    </row>
    <row r="84" spans="1:10" ht="15" customHeight="1">
      <c r="A84" s="60"/>
      <c r="B84" s="61"/>
      <c r="C84" s="68"/>
      <c r="D84" s="154" t="s">
        <v>186</v>
      </c>
      <c r="E84" s="37"/>
      <c r="F84" s="37"/>
      <c r="G84" s="181"/>
      <c r="J84" s="5"/>
    </row>
    <row r="85" spans="1:10" ht="15" customHeight="1" thickBot="1">
      <c r="A85" s="60"/>
      <c r="B85" s="94"/>
      <c r="C85" s="95"/>
      <c r="D85" s="96" t="s">
        <v>185</v>
      </c>
      <c r="E85" s="52"/>
      <c r="F85" s="52"/>
      <c r="G85" s="186"/>
      <c r="J85" s="5"/>
    </row>
    <row r="86" spans="1:10" ht="15" customHeight="1">
      <c r="A86" s="60"/>
      <c r="B86" s="82" t="s">
        <v>17</v>
      </c>
      <c r="C86" s="97"/>
      <c r="D86" s="98" t="s">
        <v>18</v>
      </c>
      <c r="E86" s="39">
        <f>SUM(E87:E93)</f>
        <v>540671.6</v>
      </c>
      <c r="F86" s="39">
        <f>SUM(F87:F93)</f>
        <v>221788.38999999998</v>
      </c>
      <c r="G86" s="187">
        <f aca="true" t="shared" si="2" ref="G86:G95">F86/E86*100</f>
        <v>41.02090622107764</v>
      </c>
      <c r="J86" s="9"/>
    </row>
    <row r="87" spans="1:10" ht="15" customHeight="1">
      <c r="A87" s="60"/>
      <c r="B87" s="61"/>
      <c r="C87" s="306" t="s">
        <v>78</v>
      </c>
      <c r="D87" s="305" t="s">
        <v>39</v>
      </c>
      <c r="E87" s="25">
        <v>460000</v>
      </c>
      <c r="F87" s="34">
        <v>197058</v>
      </c>
      <c r="G87" s="184">
        <f t="shared" si="2"/>
        <v>42.83869565217391</v>
      </c>
      <c r="J87" s="8"/>
    </row>
    <row r="88" spans="1:10" ht="15" customHeight="1">
      <c r="A88" s="60"/>
      <c r="B88" s="61"/>
      <c r="C88" s="64" t="s">
        <v>57</v>
      </c>
      <c r="D88" s="65" t="s">
        <v>8</v>
      </c>
      <c r="E88" s="34">
        <v>64835.07</v>
      </c>
      <c r="F88" s="34">
        <v>8893.86</v>
      </c>
      <c r="G88" s="184">
        <f t="shared" si="2"/>
        <v>13.717668539572797</v>
      </c>
      <c r="J88" s="8"/>
    </row>
    <row r="89" spans="1:10" ht="15" customHeight="1">
      <c r="A89" s="60"/>
      <c r="B89" s="61"/>
      <c r="C89" s="137" t="s">
        <v>225</v>
      </c>
      <c r="D89" s="154" t="s">
        <v>226</v>
      </c>
      <c r="E89" s="35">
        <v>15836.53</v>
      </c>
      <c r="F89" s="35">
        <v>15836.53</v>
      </c>
      <c r="G89" s="181">
        <f>F89/E89*100</f>
        <v>100</v>
      </c>
      <c r="J89" s="8"/>
    </row>
    <row r="90" spans="1:10" ht="15" customHeight="1">
      <c r="A90" s="60"/>
      <c r="B90" s="61"/>
      <c r="C90" s="80"/>
      <c r="D90" s="154" t="s">
        <v>229</v>
      </c>
      <c r="E90" s="37"/>
      <c r="F90" s="37"/>
      <c r="G90" s="181"/>
      <c r="J90" s="8"/>
    </row>
    <row r="91" spans="1:10" ht="15" customHeight="1">
      <c r="A91" s="60"/>
      <c r="B91" s="61"/>
      <c r="C91" s="80"/>
      <c r="D91" s="154" t="s">
        <v>230</v>
      </c>
      <c r="E91" s="37"/>
      <c r="F91" s="37"/>
      <c r="G91" s="181"/>
      <c r="J91" s="8"/>
    </row>
    <row r="92" spans="1:10" ht="15" customHeight="1">
      <c r="A92" s="60"/>
      <c r="B92" s="61"/>
      <c r="C92" s="80"/>
      <c r="D92" s="154" t="s">
        <v>227</v>
      </c>
      <c r="E92" s="37"/>
      <c r="F92" s="37"/>
      <c r="G92" s="181"/>
      <c r="J92" s="8"/>
    </row>
    <row r="93" spans="1:10" ht="15" customHeight="1" thickBot="1">
      <c r="A93" s="60"/>
      <c r="B93" s="61"/>
      <c r="C93" s="97"/>
      <c r="D93" s="198" t="s">
        <v>228</v>
      </c>
      <c r="E93" s="52"/>
      <c r="F93" s="52"/>
      <c r="G93" s="186"/>
      <c r="J93" s="8"/>
    </row>
    <row r="94" spans="1:10" ht="15" customHeight="1">
      <c r="A94" s="60"/>
      <c r="B94" s="140" t="s">
        <v>236</v>
      </c>
      <c r="C94" s="155"/>
      <c r="D94" s="258" t="s">
        <v>237</v>
      </c>
      <c r="E94" s="132">
        <f>SUM(E95)</f>
        <v>269254</v>
      </c>
      <c r="F94" s="132">
        <f>SUM(F95)</f>
        <v>107746.66</v>
      </c>
      <c r="G94" s="183">
        <f t="shared" si="2"/>
        <v>40.01673512742615</v>
      </c>
      <c r="J94" s="8"/>
    </row>
    <row r="95" spans="1:10" ht="15" customHeight="1">
      <c r="A95" s="60"/>
      <c r="B95" s="61"/>
      <c r="C95" s="137" t="s">
        <v>238</v>
      </c>
      <c r="D95" s="154" t="s">
        <v>239</v>
      </c>
      <c r="E95" s="37">
        <v>269254</v>
      </c>
      <c r="F95" s="37">
        <v>107746.66</v>
      </c>
      <c r="G95" s="181">
        <f t="shared" si="2"/>
        <v>40.01673512742615</v>
      </c>
      <c r="J95" s="8"/>
    </row>
    <row r="96" spans="1:10" ht="15" customHeight="1">
      <c r="A96" s="60"/>
      <c r="B96" s="61"/>
      <c r="C96" s="80"/>
      <c r="D96" s="154" t="s">
        <v>240</v>
      </c>
      <c r="E96" s="37"/>
      <c r="F96" s="37"/>
      <c r="G96" s="181"/>
      <c r="J96" s="8"/>
    </row>
    <row r="97" spans="1:10" ht="15" customHeight="1">
      <c r="A97" s="60"/>
      <c r="B97" s="61"/>
      <c r="C97" s="80"/>
      <c r="D97" s="154" t="s">
        <v>241</v>
      </c>
      <c r="E97" s="37"/>
      <c r="F97" s="37"/>
      <c r="G97" s="181"/>
      <c r="J97" s="8"/>
    </row>
    <row r="98" spans="1:10" ht="15" customHeight="1">
      <c r="A98" s="60"/>
      <c r="B98" s="61"/>
      <c r="C98" s="80"/>
      <c r="D98" s="154" t="s">
        <v>242</v>
      </c>
      <c r="E98" s="37"/>
      <c r="F98" s="37"/>
      <c r="G98" s="181"/>
      <c r="J98" s="8"/>
    </row>
    <row r="99" spans="1:10" ht="15" customHeight="1" thickBot="1">
      <c r="A99" s="60"/>
      <c r="B99" s="94"/>
      <c r="C99" s="178"/>
      <c r="D99" s="179" t="s">
        <v>243</v>
      </c>
      <c r="E99" s="52"/>
      <c r="F99" s="52"/>
      <c r="G99" s="186"/>
      <c r="J99" s="8"/>
    </row>
    <row r="100" spans="1:10" ht="15" customHeight="1">
      <c r="A100" s="60"/>
      <c r="B100" s="140" t="s">
        <v>282</v>
      </c>
      <c r="C100" s="155"/>
      <c r="D100" s="258" t="s">
        <v>283</v>
      </c>
      <c r="E100" s="132">
        <f>SUM(E101:E105)</f>
        <v>3250</v>
      </c>
      <c r="F100" s="132">
        <f>SUM(F101:F105)</f>
        <v>221.12</v>
      </c>
      <c r="G100" s="180">
        <v>0</v>
      </c>
      <c r="J100" s="8"/>
    </row>
    <row r="101" spans="1:10" ht="15" customHeight="1">
      <c r="A101" s="60"/>
      <c r="B101" s="61"/>
      <c r="C101" s="68" t="s">
        <v>60</v>
      </c>
      <c r="D101" s="67" t="s">
        <v>179</v>
      </c>
      <c r="E101" s="37">
        <v>3000</v>
      </c>
      <c r="F101" s="37">
        <v>0</v>
      </c>
      <c r="G101" s="181">
        <f>F101/E101*100</f>
        <v>0</v>
      </c>
      <c r="J101" s="8"/>
    </row>
    <row r="102" spans="1:10" ht="15" customHeight="1">
      <c r="A102" s="60"/>
      <c r="B102" s="61"/>
      <c r="C102" s="68"/>
      <c r="D102" s="67" t="s">
        <v>215</v>
      </c>
      <c r="E102" s="37"/>
      <c r="F102" s="37"/>
      <c r="G102" s="181"/>
      <c r="J102" s="8"/>
    </row>
    <row r="103" spans="1:10" ht="15" customHeight="1">
      <c r="A103" s="60"/>
      <c r="B103" s="61"/>
      <c r="C103" s="68"/>
      <c r="D103" s="67" t="s">
        <v>217</v>
      </c>
      <c r="E103" s="37"/>
      <c r="F103" s="37"/>
      <c r="G103" s="181"/>
      <c r="J103" s="8"/>
    </row>
    <row r="104" spans="1:10" ht="15" customHeight="1">
      <c r="A104" s="60"/>
      <c r="B104" s="61"/>
      <c r="C104" s="62"/>
      <c r="D104" s="198" t="s">
        <v>216</v>
      </c>
      <c r="E104" s="41"/>
      <c r="F104" s="41"/>
      <c r="G104" s="182"/>
      <c r="J104" s="8"/>
    </row>
    <row r="105" spans="1:10" ht="15" customHeight="1">
      <c r="A105" s="70"/>
      <c r="B105" s="71"/>
      <c r="C105" s="64" t="s">
        <v>57</v>
      </c>
      <c r="D105" s="65" t="s">
        <v>8</v>
      </c>
      <c r="E105" s="34">
        <v>250</v>
      </c>
      <c r="F105" s="34">
        <v>221.12</v>
      </c>
      <c r="G105" s="181">
        <f>F105/E105*100</f>
        <v>88.44800000000001</v>
      </c>
      <c r="J105" s="8"/>
    </row>
    <row r="106" spans="1:10" ht="15" customHeight="1">
      <c r="A106" s="239"/>
      <c r="B106" s="240"/>
      <c r="C106" s="246"/>
      <c r="D106" s="241" t="s">
        <v>55</v>
      </c>
      <c r="E106" s="243"/>
      <c r="F106" s="247"/>
      <c r="G106" s="244"/>
      <c r="J106" s="8"/>
    </row>
    <row r="107" spans="1:10" ht="15" customHeight="1" thickBot="1">
      <c r="A107" s="236" t="s">
        <v>19</v>
      </c>
      <c r="B107" s="237"/>
      <c r="C107" s="237"/>
      <c r="D107" s="233" t="s">
        <v>20</v>
      </c>
      <c r="E107" s="238">
        <f>SUM(E109,E114,)</f>
        <v>37806</v>
      </c>
      <c r="F107" s="238">
        <f>SUM(F109,F114,)</f>
        <v>36996</v>
      </c>
      <c r="G107" s="226">
        <f aca="true" t="shared" si="3" ref="G107:G173">F107/E107*100</f>
        <v>97.857482939216</v>
      </c>
      <c r="J107" s="8"/>
    </row>
    <row r="108" spans="1:10" ht="15" customHeight="1">
      <c r="A108" s="56"/>
      <c r="B108" s="100"/>
      <c r="C108" s="101"/>
      <c r="D108" s="102" t="s">
        <v>55</v>
      </c>
      <c r="E108" s="42"/>
      <c r="F108" s="174"/>
      <c r="G108" s="181"/>
      <c r="J108" s="8"/>
    </row>
    <row r="109" spans="1:10" ht="15" customHeight="1">
      <c r="A109" s="60"/>
      <c r="B109" s="82" t="s">
        <v>21</v>
      </c>
      <c r="C109" s="97"/>
      <c r="D109" s="98" t="s">
        <v>22</v>
      </c>
      <c r="E109" s="40">
        <f>SUM(E112)</f>
        <v>1624</v>
      </c>
      <c r="F109" s="39">
        <f>SUM(F112)</f>
        <v>814</v>
      </c>
      <c r="G109" s="180">
        <f t="shared" si="3"/>
        <v>50.12315270935961</v>
      </c>
      <c r="J109" s="8"/>
    </row>
    <row r="110" spans="1:10" ht="15" customHeight="1">
      <c r="A110" s="60"/>
      <c r="B110" s="61"/>
      <c r="C110" s="68"/>
      <c r="D110" s="67" t="s">
        <v>107</v>
      </c>
      <c r="E110" s="26"/>
      <c r="F110" s="37"/>
      <c r="G110" s="181"/>
      <c r="J110" s="8"/>
    </row>
    <row r="111" spans="1:10" ht="15" customHeight="1">
      <c r="A111" s="60"/>
      <c r="B111" s="61"/>
      <c r="C111" s="68"/>
      <c r="D111" s="67" t="s">
        <v>117</v>
      </c>
      <c r="E111" s="26"/>
      <c r="F111" s="37"/>
      <c r="G111" s="181"/>
      <c r="J111" s="9"/>
    </row>
    <row r="112" spans="1:10" ht="15" customHeight="1">
      <c r="A112" s="202"/>
      <c r="B112" s="61"/>
      <c r="C112" s="203"/>
      <c r="D112" s="67" t="s">
        <v>188</v>
      </c>
      <c r="E112" s="26">
        <v>1624</v>
      </c>
      <c r="F112" s="37">
        <v>814</v>
      </c>
      <c r="G112" s="181">
        <f t="shared" si="3"/>
        <v>50.12315270935961</v>
      </c>
      <c r="J112" s="5"/>
    </row>
    <row r="113" spans="1:10" ht="15" customHeight="1" thickBot="1">
      <c r="A113" s="202"/>
      <c r="B113" s="94"/>
      <c r="C113" s="307" t="s">
        <v>62</v>
      </c>
      <c r="D113" s="54" t="s">
        <v>187</v>
      </c>
      <c r="E113" s="27"/>
      <c r="F113" s="52"/>
      <c r="G113" s="186"/>
      <c r="J113" s="5"/>
    </row>
    <row r="114" spans="1:10" ht="15" customHeight="1">
      <c r="A114" s="202"/>
      <c r="B114" s="147" t="s">
        <v>303</v>
      </c>
      <c r="C114" s="203"/>
      <c r="D114" s="308" t="s">
        <v>304</v>
      </c>
      <c r="E114" s="309">
        <f>SUM(E116)</f>
        <v>36182</v>
      </c>
      <c r="F114" s="309">
        <f>SUM(F116)</f>
        <v>36182</v>
      </c>
      <c r="G114" s="187">
        <f t="shared" si="3"/>
        <v>100</v>
      </c>
      <c r="J114" s="5"/>
    </row>
    <row r="115" spans="1:10" ht="15" customHeight="1">
      <c r="A115" s="202"/>
      <c r="B115" s="61"/>
      <c r="C115" s="68"/>
      <c r="D115" s="67" t="s">
        <v>107</v>
      </c>
      <c r="E115" s="26"/>
      <c r="F115" s="37"/>
      <c r="G115" s="181"/>
      <c r="J115" s="5"/>
    </row>
    <row r="116" spans="1:10" ht="15" customHeight="1">
      <c r="A116" s="202"/>
      <c r="B116" s="61"/>
      <c r="C116" s="68"/>
      <c r="D116" s="67" t="s">
        <v>117</v>
      </c>
      <c r="E116" s="26">
        <v>36182</v>
      </c>
      <c r="F116" s="37">
        <v>36182</v>
      </c>
      <c r="G116" s="181">
        <f t="shared" si="3"/>
        <v>100</v>
      </c>
      <c r="J116" s="5"/>
    </row>
    <row r="117" spans="1:10" ht="15" customHeight="1">
      <c r="A117" s="202"/>
      <c r="B117" s="61"/>
      <c r="C117" s="203"/>
      <c r="D117" s="67" t="s">
        <v>188</v>
      </c>
      <c r="E117" s="26"/>
      <c r="F117" s="37"/>
      <c r="G117" s="181"/>
      <c r="J117" s="5"/>
    </row>
    <row r="118" spans="1:10" ht="15" customHeight="1">
      <c r="A118" s="189"/>
      <c r="B118" s="71"/>
      <c r="C118" s="103" t="s">
        <v>62</v>
      </c>
      <c r="D118" s="63" t="s">
        <v>187</v>
      </c>
      <c r="E118" s="24"/>
      <c r="F118" s="41"/>
      <c r="G118" s="182"/>
      <c r="J118" s="5"/>
    </row>
    <row r="119" spans="1:10" ht="15" customHeight="1">
      <c r="A119" s="239"/>
      <c r="B119" s="240"/>
      <c r="C119" s="240"/>
      <c r="D119" s="241" t="s">
        <v>54</v>
      </c>
      <c r="E119" s="242"/>
      <c r="F119" s="243"/>
      <c r="G119" s="244"/>
      <c r="J119" s="8"/>
    </row>
    <row r="120" spans="1:10" ht="15" customHeight="1">
      <c r="A120" s="239"/>
      <c r="B120" s="240"/>
      <c r="C120" s="240"/>
      <c r="D120" s="241" t="s">
        <v>94</v>
      </c>
      <c r="E120" s="242"/>
      <c r="F120" s="243"/>
      <c r="G120" s="244"/>
      <c r="J120" s="8"/>
    </row>
    <row r="121" spans="1:10" ht="15" customHeight="1" thickBot="1">
      <c r="A121" s="236" t="s">
        <v>23</v>
      </c>
      <c r="B121" s="237"/>
      <c r="C121" s="237"/>
      <c r="D121" s="233" t="s">
        <v>95</v>
      </c>
      <c r="E121" s="245">
        <f>SUM(E122,E162,E130,E169,E147)</f>
        <v>13953891</v>
      </c>
      <c r="F121" s="245">
        <f>SUM(F122,F162,F130,F169,F147)</f>
        <v>6521507.279999999</v>
      </c>
      <c r="G121" s="226">
        <f t="shared" si="3"/>
        <v>46.736120269249625</v>
      </c>
      <c r="J121" s="15"/>
    </row>
    <row r="122" spans="1:10" ht="15" customHeight="1">
      <c r="A122" s="60"/>
      <c r="B122" s="57" t="s">
        <v>24</v>
      </c>
      <c r="C122" s="58"/>
      <c r="D122" s="59" t="s">
        <v>118</v>
      </c>
      <c r="E122" s="40">
        <f>SUM(E125,E124)</f>
        <v>5200</v>
      </c>
      <c r="F122" s="39">
        <f>SUM(F124:F125)</f>
        <v>2626</v>
      </c>
      <c r="G122" s="183">
        <f t="shared" si="3"/>
        <v>50.5</v>
      </c>
      <c r="J122" s="10"/>
    </row>
    <row r="123" spans="1:10" ht="15" customHeight="1">
      <c r="A123" s="60"/>
      <c r="B123" s="61"/>
      <c r="C123" s="68"/>
      <c r="D123" s="67" t="s">
        <v>189</v>
      </c>
      <c r="E123" s="26"/>
      <c r="F123" s="35"/>
      <c r="G123" s="181"/>
      <c r="J123" s="5"/>
    </row>
    <row r="124" spans="1:10" ht="15" customHeight="1">
      <c r="A124" s="60"/>
      <c r="B124" s="61"/>
      <c r="C124" s="85" t="s">
        <v>63</v>
      </c>
      <c r="D124" s="63" t="s">
        <v>190</v>
      </c>
      <c r="E124" s="24">
        <v>5000</v>
      </c>
      <c r="F124" s="41">
        <v>2626</v>
      </c>
      <c r="G124" s="182">
        <f t="shared" si="3"/>
        <v>52.52</v>
      </c>
      <c r="J124" s="6"/>
    </row>
    <row r="125" spans="1:10" ht="15" customHeight="1">
      <c r="A125" s="60"/>
      <c r="B125" s="61"/>
      <c r="C125" s="66" t="s">
        <v>64</v>
      </c>
      <c r="D125" s="84" t="s">
        <v>220</v>
      </c>
      <c r="E125" s="36">
        <v>200</v>
      </c>
      <c r="F125" s="35">
        <v>0</v>
      </c>
      <c r="G125" s="185">
        <f t="shared" si="3"/>
        <v>0</v>
      </c>
      <c r="J125" s="8"/>
    </row>
    <row r="126" spans="1:10" ht="15" customHeight="1" thickBot="1">
      <c r="A126" s="60"/>
      <c r="B126" s="94"/>
      <c r="C126" s="95"/>
      <c r="D126" s="54" t="s">
        <v>219</v>
      </c>
      <c r="E126" s="27"/>
      <c r="F126" s="52"/>
      <c r="G126" s="186"/>
      <c r="J126" s="8"/>
    </row>
    <row r="127" spans="1:10" ht="15" customHeight="1">
      <c r="A127" s="60"/>
      <c r="B127" s="61"/>
      <c r="C127" s="68"/>
      <c r="D127" s="106" t="s">
        <v>98</v>
      </c>
      <c r="E127" s="33"/>
      <c r="F127" s="37"/>
      <c r="G127" s="181"/>
      <c r="J127" s="8"/>
    </row>
    <row r="128" spans="1:10" ht="15" customHeight="1">
      <c r="A128" s="60"/>
      <c r="B128" s="61"/>
      <c r="C128" s="68"/>
      <c r="D128" s="106" t="s">
        <v>103</v>
      </c>
      <c r="E128" s="33"/>
      <c r="F128" s="37"/>
      <c r="G128" s="181"/>
      <c r="J128" s="8"/>
    </row>
    <row r="129" spans="1:10" ht="15" customHeight="1">
      <c r="A129" s="60"/>
      <c r="B129" s="61"/>
      <c r="C129" s="68"/>
      <c r="D129" s="106" t="s">
        <v>104</v>
      </c>
      <c r="E129" s="33"/>
      <c r="F129" s="37"/>
      <c r="G129" s="181"/>
      <c r="J129" s="11"/>
    </row>
    <row r="130" spans="1:10" ht="15" customHeight="1">
      <c r="A130" s="60"/>
      <c r="B130" s="82" t="s">
        <v>25</v>
      </c>
      <c r="C130" s="97"/>
      <c r="D130" s="98" t="s">
        <v>105</v>
      </c>
      <c r="E130" s="39">
        <f>SUM(E131:E143)</f>
        <v>3828146</v>
      </c>
      <c r="F130" s="39">
        <f>SUM(F131:F143)</f>
        <v>1894777.9099999997</v>
      </c>
      <c r="G130" s="180">
        <f t="shared" si="3"/>
        <v>49.49596776089521</v>
      </c>
      <c r="J130" s="11"/>
    </row>
    <row r="131" spans="1:10" ht="15" customHeight="1">
      <c r="A131" s="60"/>
      <c r="B131" s="61"/>
      <c r="C131" s="62" t="s">
        <v>65</v>
      </c>
      <c r="D131" s="63" t="s">
        <v>191</v>
      </c>
      <c r="E131" s="24">
        <v>3010891</v>
      </c>
      <c r="F131" s="41">
        <v>1484488</v>
      </c>
      <c r="G131" s="181">
        <f t="shared" si="3"/>
        <v>49.30394358347745</v>
      </c>
      <c r="J131" s="4"/>
    </row>
    <row r="132" spans="1:10" ht="15" customHeight="1">
      <c r="A132" s="60"/>
      <c r="B132" s="61"/>
      <c r="C132" s="64" t="s">
        <v>66</v>
      </c>
      <c r="D132" s="65" t="s">
        <v>192</v>
      </c>
      <c r="E132" s="25">
        <v>564569</v>
      </c>
      <c r="F132" s="41">
        <v>294687.36</v>
      </c>
      <c r="G132" s="184">
        <f t="shared" si="3"/>
        <v>52.19687230435961</v>
      </c>
      <c r="J132" s="8"/>
    </row>
    <row r="133" spans="1:10" ht="15" customHeight="1">
      <c r="A133" s="60"/>
      <c r="B133" s="61"/>
      <c r="C133" s="64" t="s">
        <v>67</v>
      </c>
      <c r="D133" s="65" t="s">
        <v>193</v>
      </c>
      <c r="E133" s="25">
        <v>168505</v>
      </c>
      <c r="F133" s="41">
        <v>87591.08</v>
      </c>
      <c r="G133" s="181">
        <f t="shared" si="3"/>
        <v>51.98129432361057</v>
      </c>
      <c r="J133" s="12"/>
    </row>
    <row r="134" spans="1:10" ht="15" customHeight="1">
      <c r="A134" s="60"/>
      <c r="B134" s="61"/>
      <c r="C134" s="64" t="s">
        <v>68</v>
      </c>
      <c r="D134" s="65" t="s">
        <v>194</v>
      </c>
      <c r="E134" s="25">
        <v>25600</v>
      </c>
      <c r="F134" s="41">
        <v>12440</v>
      </c>
      <c r="G134" s="184">
        <f t="shared" si="3"/>
        <v>48.59375</v>
      </c>
      <c r="J134" s="12"/>
    </row>
    <row r="135" spans="1:10" ht="15" customHeight="1">
      <c r="A135" s="60"/>
      <c r="B135" s="61"/>
      <c r="C135" s="83" t="s">
        <v>102</v>
      </c>
      <c r="D135" s="65" t="s">
        <v>197</v>
      </c>
      <c r="E135" s="25">
        <v>14000</v>
      </c>
      <c r="F135" s="41">
        <v>13658.4</v>
      </c>
      <c r="G135" s="184">
        <f t="shared" si="3"/>
        <v>97.56</v>
      </c>
      <c r="J135" s="12"/>
    </row>
    <row r="136" spans="1:10" ht="15" customHeight="1">
      <c r="A136" s="60"/>
      <c r="B136" s="61"/>
      <c r="C136" s="64" t="s">
        <v>69</v>
      </c>
      <c r="D136" s="65" t="s">
        <v>195</v>
      </c>
      <c r="E136" s="44">
        <v>10000</v>
      </c>
      <c r="F136" s="41">
        <v>1300</v>
      </c>
      <c r="G136" s="184">
        <f t="shared" si="3"/>
        <v>13</v>
      </c>
      <c r="J136" s="8"/>
    </row>
    <row r="137" spans="1:10" ht="15" customHeight="1">
      <c r="A137" s="60"/>
      <c r="B137" s="61"/>
      <c r="C137" s="88" t="s">
        <v>233</v>
      </c>
      <c r="D137" s="84" t="s">
        <v>234</v>
      </c>
      <c r="E137" s="262">
        <v>1000</v>
      </c>
      <c r="F137" s="36">
        <v>46.4</v>
      </c>
      <c r="G137" s="181">
        <f t="shared" si="3"/>
        <v>4.64</v>
      </c>
      <c r="J137" s="8"/>
    </row>
    <row r="138" spans="1:10" ht="15" customHeight="1">
      <c r="A138" s="60"/>
      <c r="B138" s="61"/>
      <c r="C138" s="62"/>
      <c r="D138" s="63" t="s">
        <v>235</v>
      </c>
      <c r="E138" s="30"/>
      <c r="F138" s="41"/>
      <c r="G138" s="181"/>
      <c r="J138" s="8"/>
    </row>
    <row r="139" spans="1:10" ht="15" customHeight="1">
      <c r="A139" s="60"/>
      <c r="B139" s="61"/>
      <c r="C139" s="64" t="s">
        <v>58</v>
      </c>
      <c r="D139" s="65" t="s">
        <v>53</v>
      </c>
      <c r="E139" s="44">
        <v>17000</v>
      </c>
      <c r="F139" s="41">
        <v>0</v>
      </c>
      <c r="G139" s="184">
        <f t="shared" si="3"/>
        <v>0</v>
      </c>
      <c r="J139" s="8"/>
    </row>
    <row r="140" spans="1:10" ht="15" customHeight="1">
      <c r="A140" s="60"/>
      <c r="B140" s="61"/>
      <c r="C140" s="66" t="s">
        <v>64</v>
      </c>
      <c r="D140" s="84" t="s">
        <v>220</v>
      </c>
      <c r="E140" s="36">
        <v>5000</v>
      </c>
      <c r="F140" s="35">
        <v>566.67</v>
      </c>
      <c r="G140" s="185">
        <f t="shared" si="3"/>
        <v>11.3334</v>
      </c>
      <c r="J140" s="8"/>
    </row>
    <row r="141" spans="1:10" ht="15" customHeight="1">
      <c r="A141" s="60"/>
      <c r="B141" s="61"/>
      <c r="C141" s="62"/>
      <c r="D141" s="63" t="s">
        <v>221</v>
      </c>
      <c r="E141" s="24"/>
      <c r="F141" s="41"/>
      <c r="G141" s="182"/>
      <c r="J141" s="8"/>
    </row>
    <row r="142" spans="1:10" ht="15" customHeight="1">
      <c r="A142" s="60"/>
      <c r="B142" s="61"/>
      <c r="C142" s="68" t="s">
        <v>163</v>
      </c>
      <c r="D142" s="67" t="s">
        <v>165</v>
      </c>
      <c r="E142" s="26">
        <v>11581</v>
      </c>
      <c r="F142" s="37">
        <v>0</v>
      </c>
      <c r="G142" s="181">
        <v>0</v>
      </c>
      <c r="J142" s="8"/>
    </row>
    <row r="143" spans="1:10" ht="15" customHeight="1" thickBot="1">
      <c r="A143" s="60"/>
      <c r="B143" s="94"/>
      <c r="C143" s="95"/>
      <c r="D143" s="54" t="s">
        <v>164</v>
      </c>
      <c r="E143" s="27"/>
      <c r="F143" s="52"/>
      <c r="G143" s="186"/>
      <c r="J143" s="8"/>
    </row>
    <row r="144" spans="1:10" ht="15" customHeight="1">
      <c r="A144" s="60"/>
      <c r="B144" s="79" t="s">
        <v>97</v>
      </c>
      <c r="C144" s="68"/>
      <c r="D144" s="106" t="s">
        <v>98</v>
      </c>
      <c r="E144" s="26"/>
      <c r="F144" s="37"/>
      <c r="G144" s="181"/>
      <c r="J144" s="8"/>
    </row>
    <row r="145" spans="1:10" ht="15" customHeight="1">
      <c r="A145" s="60"/>
      <c r="B145" s="61"/>
      <c r="C145" s="68"/>
      <c r="D145" s="106" t="s">
        <v>99</v>
      </c>
      <c r="E145" s="26"/>
      <c r="F145" s="37"/>
      <c r="G145" s="181"/>
      <c r="J145" s="8"/>
    </row>
    <row r="146" spans="1:10" ht="15" customHeight="1">
      <c r="A146" s="86"/>
      <c r="B146" s="61"/>
      <c r="C146" s="107"/>
      <c r="D146" s="106" t="s">
        <v>244</v>
      </c>
      <c r="E146" s="26"/>
      <c r="F146" s="37"/>
      <c r="G146" s="181"/>
      <c r="J146" s="8"/>
    </row>
    <row r="147" spans="1:10" ht="15" customHeight="1">
      <c r="A147" s="60"/>
      <c r="B147" s="71"/>
      <c r="C147" s="62"/>
      <c r="D147" s="98" t="s">
        <v>100</v>
      </c>
      <c r="E147" s="40">
        <f>SUM(E148:E160)</f>
        <v>4330325</v>
      </c>
      <c r="F147" s="39">
        <f>SUM(F148:F160)</f>
        <v>2180174.81</v>
      </c>
      <c r="G147" s="180">
        <f t="shared" si="3"/>
        <v>50.346678598026706</v>
      </c>
      <c r="J147" s="8"/>
    </row>
    <row r="148" spans="1:10" ht="15" customHeight="1">
      <c r="A148" s="60"/>
      <c r="B148" s="61"/>
      <c r="C148" s="62" t="s">
        <v>65</v>
      </c>
      <c r="D148" s="65" t="s">
        <v>191</v>
      </c>
      <c r="E148" s="25">
        <v>2262841</v>
      </c>
      <c r="F148" s="41">
        <v>1050915.8</v>
      </c>
      <c r="G148" s="181">
        <f t="shared" si="3"/>
        <v>46.442317423097776</v>
      </c>
      <c r="J148" s="13"/>
    </row>
    <row r="149" spans="1:10" ht="15" customHeight="1">
      <c r="A149" s="60"/>
      <c r="B149" s="61"/>
      <c r="C149" s="64" t="s">
        <v>66</v>
      </c>
      <c r="D149" s="63" t="s">
        <v>192</v>
      </c>
      <c r="E149" s="25">
        <v>1405829</v>
      </c>
      <c r="F149" s="41">
        <v>732673.93</v>
      </c>
      <c r="G149" s="184">
        <f t="shared" si="3"/>
        <v>52.11685987413832</v>
      </c>
      <c r="J149" s="8"/>
    </row>
    <row r="150" spans="1:10" ht="15" customHeight="1">
      <c r="A150" s="60"/>
      <c r="B150" s="61"/>
      <c r="C150" s="64" t="s">
        <v>67</v>
      </c>
      <c r="D150" s="65" t="s">
        <v>193</v>
      </c>
      <c r="E150" s="25">
        <v>27546</v>
      </c>
      <c r="F150" s="41">
        <v>15470.31</v>
      </c>
      <c r="G150" s="181">
        <f t="shared" si="3"/>
        <v>56.16172947070355</v>
      </c>
      <c r="J150" s="8"/>
    </row>
    <row r="151" spans="1:10" ht="15" customHeight="1">
      <c r="A151" s="60"/>
      <c r="B151" s="61"/>
      <c r="C151" s="64" t="s">
        <v>68</v>
      </c>
      <c r="D151" s="65" t="s">
        <v>194</v>
      </c>
      <c r="E151" s="25">
        <v>69609</v>
      </c>
      <c r="F151" s="41">
        <v>34658.77</v>
      </c>
      <c r="G151" s="184">
        <f t="shared" si="3"/>
        <v>49.79064488787369</v>
      </c>
      <c r="J151" s="8"/>
    </row>
    <row r="152" spans="1:10" ht="15" customHeight="1">
      <c r="A152" s="60"/>
      <c r="B152" s="61"/>
      <c r="C152" s="83" t="s">
        <v>70</v>
      </c>
      <c r="D152" s="65" t="s">
        <v>196</v>
      </c>
      <c r="E152" s="25">
        <v>80000</v>
      </c>
      <c r="F152" s="37">
        <v>18952.86</v>
      </c>
      <c r="G152" s="181">
        <f t="shared" si="3"/>
        <v>23.691075</v>
      </c>
      <c r="J152" s="8"/>
    </row>
    <row r="153" spans="1:10" ht="15" customHeight="1">
      <c r="A153" s="60"/>
      <c r="B153" s="61"/>
      <c r="C153" s="83" t="s">
        <v>71</v>
      </c>
      <c r="D153" s="65" t="s">
        <v>79</v>
      </c>
      <c r="E153" s="25">
        <v>28000</v>
      </c>
      <c r="F153" s="34">
        <v>2480</v>
      </c>
      <c r="G153" s="184">
        <f t="shared" si="3"/>
        <v>8.857142857142856</v>
      </c>
      <c r="J153" s="8"/>
    </row>
    <row r="154" spans="1:10" ht="15" customHeight="1">
      <c r="A154" s="60"/>
      <c r="B154" s="61"/>
      <c r="C154" s="64" t="s">
        <v>102</v>
      </c>
      <c r="D154" s="108" t="s">
        <v>197</v>
      </c>
      <c r="E154" s="25">
        <v>26000</v>
      </c>
      <c r="F154" s="41">
        <v>0</v>
      </c>
      <c r="G154" s="181">
        <v>0</v>
      </c>
      <c r="J154" s="8"/>
    </row>
    <row r="155" spans="1:10" ht="15" customHeight="1">
      <c r="A155" s="60"/>
      <c r="B155" s="61"/>
      <c r="C155" s="64" t="s">
        <v>69</v>
      </c>
      <c r="D155" s="65" t="s">
        <v>195</v>
      </c>
      <c r="E155" s="25">
        <v>400000</v>
      </c>
      <c r="F155" s="41">
        <v>313419.37</v>
      </c>
      <c r="G155" s="184">
        <f t="shared" si="3"/>
        <v>78.3548425</v>
      </c>
      <c r="J155" s="8"/>
    </row>
    <row r="156" spans="1:10" ht="15" customHeight="1">
      <c r="A156" s="60"/>
      <c r="B156" s="61"/>
      <c r="C156" s="88" t="s">
        <v>233</v>
      </c>
      <c r="D156" s="84" t="s">
        <v>234</v>
      </c>
      <c r="E156" s="36">
        <v>10000</v>
      </c>
      <c r="F156" s="35">
        <v>2728.85</v>
      </c>
      <c r="G156" s="185">
        <f t="shared" si="3"/>
        <v>27.2885</v>
      </c>
      <c r="J156" s="8"/>
    </row>
    <row r="157" spans="1:10" ht="15" customHeight="1">
      <c r="A157" s="60"/>
      <c r="B157" s="61"/>
      <c r="C157" s="62"/>
      <c r="D157" s="63" t="s">
        <v>235</v>
      </c>
      <c r="E157" s="24"/>
      <c r="F157" s="41"/>
      <c r="G157" s="182"/>
      <c r="J157" s="8"/>
    </row>
    <row r="158" spans="1:10" ht="15" customHeight="1">
      <c r="A158" s="60"/>
      <c r="B158" s="61"/>
      <c r="C158" s="83" t="s">
        <v>58</v>
      </c>
      <c r="D158" s="65" t="s">
        <v>53</v>
      </c>
      <c r="E158" s="25">
        <v>500</v>
      </c>
      <c r="F158" s="41">
        <v>0</v>
      </c>
      <c r="G158" s="184">
        <f t="shared" si="3"/>
        <v>0</v>
      </c>
      <c r="J158" s="8"/>
    </row>
    <row r="159" spans="1:10" ht="15" customHeight="1">
      <c r="A159" s="60"/>
      <c r="B159" s="61"/>
      <c r="C159" s="88" t="s">
        <v>64</v>
      </c>
      <c r="D159" s="84" t="s">
        <v>220</v>
      </c>
      <c r="E159" s="36">
        <v>20000</v>
      </c>
      <c r="F159" s="35">
        <v>8874.92</v>
      </c>
      <c r="G159" s="185">
        <f t="shared" si="3"/>
        <v>44.3746</v>
      </c>
      <c r="J159" s="8"/>
    </row>
    <row r="160" spans="1:10" ht="15" customHeight="1" thickBot="1">
      <c r="A160" s="60"/>
      <c r="B160" s="94"/>
      <c r="C160" s="263"/>
      <c r="D160" s="54" t="s">
        <v>219</v>
      </c>
      <c r="E160" s="27"/>
      <c r="F160" s="52"/>
      <c r="G160" s="186"/>
      <c r="J160" s="8"/>
    </row>
    <row r="161" spans="1:10" ht="15" customHeight="1">
      <c r="A161" s="60"/>
      <c r="B161" s="79"/>
      <c r="C161" s="80"/>
      <c r="D161" s="106" t="s">
        <v>245</v>
      </c>
      <c r="E161" s="33"/>
      <c r="F161" s="37"/>
      <c r="G161" s="181"/>
      <c r="J161" s="14"/>
    </row>
    <row r="162" spans="1:10" ht="15" customHeight="1">
      <c r="A162" s="60"/>
      <c r="B162" s="82" t="s">
        <v>26</v>
      </c>
      <c r="C162" s="97"/>
      <c r="D162" s="98" t="s">
        <v>246</v>
      </c>
      <c r="E162" s="39">
        <f>SUM(E163:E167)</f>
        <v>85575</v>
      </c>
      <c r="F162" s="39">
        <f>SUM(F163:F167)</f>
        <v>74680.89</v>
      </c>
      <c r="G162" s="187">
        <f t="shared" si="3"/>
        <v>87.26951796669587</v>
      </c>
      <c r="J162" s="14"/>
    </row>
    <row r="163" spans="1:10" ht="15" customHeight="1">
      <c r="A163" s="60"/>
      <c r="B163" s="61"/>
      <c r="C163" s="62" t="s">
        <v>72</v>
      </c>
      <c r="D163" s="63" t="s">
        <v>27</v>
      </c>
      <c r="E163" s="24">
        <v>25000</v>
      </c>
      <c r="F163" s="41">
        <v>25219.33</v>
      </c>
      <c r="G163" s="184">
        <f t="shared" si="3"/>
        <v>100.87732</v>
      </c>
      <c r="J163" s="14"/>
    </row>
    <row r="164" spans="1:10" ht="15" customHeight="1">
      <c r="A164" s="60"/>
      <c r="B164" s="61"/>
      <c r="C164" s="64" t="s">
        <v>102</v>
      </c>
      <c r="D164" s="108" t="s">
        <v>197</v>
      </c>
      <c r="E164" s="24">
        <v>1000</v>
      </c>
      <c r="F164" s="41">
        <v>0</v>
      </c>
      <c r="G164" s="184">
        <f t="shared" si="3"/>
        <v>0</v>
      </c>
      <c r="J164" s="14"/>
    </row>
    <row r="165" spans="1:10" ht="15" customHeight="1">
      <c r="A165" s="60"/>
      <c r="B165" s="61"/>
      <c r="C165" s="83" t="s">
        <v>77</v>
      </c>
      <c r="D165" s="65" t="s">
        <v>119</v>
      </c>
      <c r="E165" s="25">
        <v>59475</v>
      </c>
      <c r="F165" s="41">
        <v>49461.56</v>
      </c>
      <c r="G165" s="184">
        <f t="shared" si="3"/>
        <v>83.16361496427069</v>
      </c>
      <c r="J165" s="14"/>
    </row>
    <row r="166" spans="1:10" ht="15" customHeight="1">
      <c r="A166" s="60"/>
      <c r="B166" s="61"/>
      <c r="C166" s="66" t="s">
        <v>101</v>
      </c>
      <c r="D166" s="84" t="s">
        <v>167</v>
      </c>
      <c r="E166" s="36">
        <v>100</v>
      </c>
      <c r="F166" s="37">
        <v>0</v>
      </c>
      <c r="G166" s="185">
        <v>0</v>
      </c>
      <c r="J166" s="14"/>
    </row>
    <row r="167" spans="1:10" ht="15" customHeight="1" thickBot="1">
      <c r="A167" s="60"/>
      <c r="B167" s="94"/>
      <c r="C167" s="95"/>
      <c r="D167" s="54" t="s">
        <v>166</v>
      </c>
      <c r="E167" s="27"/>
      <c r="F167" s="52"/>
      <c r="G167" s="186"/>
      <c r="J167" s="14"/>
    </row>
    <row r="168" spans="1:10" ht="15" customHeight="1">
      <c r="A168" s="60"/>
      <c r="B168" s="61"/>
      <c r="C168" s="68"/>
      <c r="D168" s="106" t="s">
        <v>120</v>
      </c>
      <c r="E168" s="26"/>
      <c r="F168" s="37"/>
      <c r="G168" s="181"/>
      <c r="J168" s="14"/>
    </row>
    <row r="169" spans="1:10" ht="15" customHeight="1">
      <c r="A169" s="60"/>
      <c r="B169" s="82" t="s">
        <v>28</v>
      </c>
      <c r="C169" s="97"/>
      <c r="D169" s="98" t="s">
        <v>121</v>
      </c>
      <c r="E169" s="40">
        <f>SUM(E170,E171)</f>
        <v>5704645</v>
      </c>
      <c r="F169" s="39">
        <f>SUM(F170:F171)</f>
        <v>2369247.67</v>
      </c>
      <c r="G169" s="187">
        <f t="shared" si="3"/>
        <v>41.53190373809413</v>
      </c>
      <c r="J169" s="14"/>
    </row>
    <row r="170" spans="1:10" ht="15" customHeight="1">
      <c r="A170" s="60"/>
      <c r="B170" s="61"/>
      <c r="C170" s="62" t="s">
        <v>73</v>
      </c>
      <c r="D170" s="63" t="s">
        <v>118</v>
      </c>
      <c r="E170" s="24">
        <v>5254645</v>
      </c>
      <c r="F170" s="41">
        <v>2248371</v>
      </c>
      <c r="G170" s="184">
        <f t="shared" si="3"/>
        <v>42.78825686606802</v>
      </c>
      <c r="J170" s="14"/>
    </row>
    <row r="171" spans="1:10" ht="15" customHeight="1">
      <c r="A171" s="104"/>
      <c r="B171" s="71"/>
      <c r="C171" s="109" t="s">
        <v>74</v>
      </c>
      <c r="D171" s="65" t="s">
        <v>198</v>
      </c>
      <c r="E171" s="25">
        <v>450000</v>
      </c>
      <c r="F171" s="41">
        <v>120876.67</v>
      </c>
      <c r="G171" s="184">
        <f t="shared" si="3"/>
        <v>26.86148222222222</v>
      </c>
      <c r="J171" s="14"/>
    </row>
    <row r="172" spans="1:10" ht="15" customHeight="1" thickBot="1">
      <c r="A172" s="236" t="s">
        <v>29</v>
      </c>
      <c r="B172" s="237"/>
      <c r="C172" s="237"/>
      <c r="D172" s="233" t="s">
        <v>30</v>
      </c>
      <c r="E172" s="238">
        <f>SUM(E173,E178,E176,E180,)</f>
        <v>7755853</v>
      </c>
      <c r="F172" s="238">
        <f>SUM(F173,F178,F176,F180,)</f>
        <v>4374664.26</v>
      </c>
      <c r="G172" s="231">
        <f t="shared" si="3"/>
        <v>56.404682502363045</v>
      </c>
      <c r="J172" s="14"/>
    </row>
    <row r="173" spans="1:10" ht="15" customHeight="1">
      <c r="A173" s="60"/>
      <c r="B173" s="100" t="s">
        <v>31</v>
      </c>
      <c r="C173" s="101"/>
      <c r="D173" s="102" t="s">
        <v>199</v>
      </c>
      <c r="E173" s="311">
        <f>SUM(E175)</f>
        <v>4323189</v>
      </c>
      <c r="F173" s="312">
        <f>SUM(F175)</f>
        <v>2660424</v>
      </c>
      <c r="G173" s="187">
        <f t="shared" si="3"/>
        <v>61.53846153846154</v>
      </c>
      <c r="J173" s="14"/>
    </row>
    <row r="174" spans="1:10" ht="15" customHeight="1">
      <c r="A174" s="60"/>
      <c r="B174" s="79"/>
      <c r="C174" s="80"/>
      <c r="D174" s="106" t="s">
        <v>200</v>
      </c>
      <c r="E174" s="43"/>
      <c r="F174" s="204"/>
      <c r="G174" s="187"/>
      <c r="J174" s="14"/>
    </row>
    <row r="175" spans="1:10" ht="15" customHeight="1" thickBot="1">
      <c r="A175" s="60"/>
      <c r="B175" s="110"/>
      <c r="C175" s="99" t="s">
        <v>75</v>
      </c>
      <c r="D175" s="55" t="s">
        <v>32</v>
      </c>
      <c r="E175" s="38">
        <v>4323189</v>
      </c>
      <c r="F175" s="131">
        <v>2660424</v>
      </c>
      <c r="G175" s="188">
        <f aca="true" t="shared" si="4" ref="G175:G183">F175/E175*100</f>
        <v>61.53846153846154</v>
      </c>
      <c r="J175" s="8"/>
    </row>
    <row r="176" spans="1:10" ht="15" customHeight="1">
      <c r="A176" s="60"/>
      <c r="B176" s="79" t="s">
        <v>87</v>
      </c>
      <c r="C176" s="80"/>
      <c r="D176" s="106" t="s">
        <v>96</v>
      </c>
      <c r="E176" s="40">
        <f>SUM(E177)</f>
        <v>3307920</v>
      </c>
      <c r="F176" s="133">
        <f>SUM(F177)</f>
        <v>1653960</v>
      </c>
      <c r="G176" s="183">
        <f t="shared" si="4"/>
        <v>50</v>
      </c>
      <c r="J176" s="9"/>
    </row>
    <row r="177" spans="1:10" ht="15" customHeight="1" thickBot="1">
      <c r="A177" s="60"/>
      <c r="B177" s="110"/>
      <c r="C177" s="99" t="s">
        <v>75</v>
      </c>
      <c r="D177" s="55" t="s">
        <v>32</v>
      </c>
      <c r="E177" s="38">
        <v>3307920</v>
      </c>
      <c r="F177" s="131">
        <v>1653960</v>
      </c>
      <c r="G177" s="186">
        <f t="shared" si="4"/>
        <v>50</v>
      </c>
      <c r="J177" s="8"/>
    </row>
    <row r="178" spans="1:10" ht="15" customHeight="1">
      <c r="A178" s="60"/>
      <c r="B178" s="82" t="s">
        <v>33</v>
      </c>
      <c r="C178" s="62"/>
      <c r="D178" s="98" t="s">
        <v>34</v>
      </c>
      <c r="E178" s="39">
        <f>SUM(E179:E179)</f>
        <v>17000</v>
      </c>
      <c r="F178" s="39">
        <f>SUM(F179:F179)</f>
        <v>6406.26</v>
      </c>
      <c r="G178" s="187">
        <f t="shared" si="4"/>
        <v>37.683882352941175</v>
      </c>
      <c r="J178" s="8"/>
    </row>
    <row r="179" spans="1:10" ht="15" customHeight="1" thickBot="1">
      <c r="A179" s="86"/>
      <c r="B179" s="110"/>
      <c r="C179" s="313" t="s">
        <v>59</v>
      </c>
      <c r="D179" s="55" t="s">
        <v>180</v>
      </c>
      <c r="E179" s="38">
        <v>17000</v>
      </c>
      <c r="F179" s="131">
        <v>6406.26</v>
      </c>
      <c r="G179" s="188">
        <f t="shared" si="4"/>
        <v>37.683882352941175</v>
      </c>
      <c r="J179" s="8"/>
    </row>
    <row r="180" spans="1:10" ht="15" customHeight="1">
      <c r="A180" s="60"/>
      <c r="B180" s="82" t="s">
        <v>92</v>
      </c>
      <c r="C180" s="112"/>
      <c r="D180" s="106" t="s">
        <v>93</v>
      </c>
      <c r="E180" s="43">
        <f>SUM(E181)</f>
        <v>107744</v>
      </c>
      <c r="F180" s="133">
        <f>SUM(F181)</f>
        <v>53874</v>
      </c>
      <c r="G180" s="187">
        <f t="shared" si="4"/>
        <v>50.001856251856246</v>
      </c>
      <c r="J180" s="8"/>
    </row>
    <row r="181" spans="1:10" ht="15" customHeight="1">
      <c r="A181" s="70"/>
      <c r="B181" s="71"/>
      <c r="C181" s="64" t="s">
        <v>75</v>
      </c>
      <c r="D181" s="65" t="s">
        <v>32</v>
      </c>
      <c r="E181" s="25">
        <v>107744</v>
      </c>
      <c r="F181" s="41">
        <v>53874</v>
      </c>
      <c r="G181" s="184">
        <f t="shared" si="4"/>
        <v>50.001856251856246</v>
      </c>
      <c r="J181" s="9"/>
    </row>
    <row r="182" spans="1:10" ht="15" customHeight="1" thickBot="1">
      <c r="A182" s="236" t="s">
        <v>35</v>
      </c>
      <c r="B182" s="237"/>
      <c r="C182" s="237"/>
      <c r="D182" s="233" t="s">
        <v>36</v>
      </c>
      <c r="E182" s="238">
        <f>SUM(E183,E208,E214,)</f>
        <v>1241542.9</v>
      </c>
      <c r="F182" s="238">
        <f>SUM(F183,F208,F214,)</f>
        <v>225899.09</v>
      </c>
      <c r="G182" s="231">
        <f t="shared" si="4"/>
        <v>18.19502894342193</v>
      </c>
      <c r="J182" s="8"/>
    </row>
    <row r="183" spans="1:10" ht="15" customHeight="1">
      <c r="A183" s="56"/>
      <c r="B183" s="57" t="s">
        <v>37</v>
      </c>
      <c r="C183" s="58"/>
      <c r="D183" s="59" t="s">
        <v>38</v>
      </c>
      <c r="E183" s="28">
        <f>SUM(E186:E207,)</f>
        <v>1063338.69</v>
      </c>
      <c r="F183" s="28">
        <f>SUM(F186:F207,)</f>
        <v>107510.12</v>
      </c>
      <c r="G183" s="183">
        <f t="shared" si="4"/>
        <v>10.110618659046441</v>
      </c>
      <c r="J183" s="8"/>
    </row>
    <row r="184" spans="1:10" ht="15" customHeight="1">
      <c r="A184" s="60"/>
      <c r="B184" s="68"/>
      <c r="C184" s="68"/>
      <c r="D184" s="67" t="s">
        <v>179</v>
      </c>
      <c r="E184" s="29"/>
      <c r="F184" s="37"/>
      <c r="G184" s="181"/>
      <c r="J184" s="9"/>
    </row>
    <row r="185" spans="1:10" ht="15" customHeight="1">
      <c r="A185" s="60"/>
      <c r="B185" s="68"/>
      <c r="C185" s="68"/>
      <c r="D185" s="67" t="s">
        <v>222</v>
      </c>
      <c r="E185" s="29"/>
      <c r="F185" s="37"/>
      <c r="G185" s="181"/>
      <c r="J185" s="8"/>
    </row>
    <row r="186" spans="1:10" ht="15" customHeight="1">
      <c r="A186" s="60"/>
      <c r="B186" s="68"/>
      <c r="C186" s="68"/>
      <c r="D186" s="67" t="s">
        <v>217</v>
      </c>
      <c r="E186" s="29">
        <v>10000</v>
      </c>
      <c r="F186" s="37">
        <v>2672.52</v>
      </c>
      <c r="G186" s="181">
        <f>F186/E186*100</f>
        <v>26.725199999999997</v>
      </c>
      <c r="J186" s="9"/>
    </row>
    <row r="187" spans="1:10" ht="15" customHeight="1">
      <c r="A187" s="60"/>
      <c r="B187" s="68"/>
      <c r="C187" s="62" t="s">
        <v>60</v>
      </c>
      <c r="D187" s="67" t="s">
        <v>216</v>
      </c>
      <c r="E187" s="50"/>
      <c r="F187" s="41"/>
      <c r="G187" s="181"/>
      <c r="J187" s="9"/>
    </row>
    <row r="188" spans="1:10" ht="15" customHeight="1">
      <c r="A188" s="60"/>
      <c r="B188" s="68"/>
      <c r="C188" s="64" t="s">
        <v>59</v>
      </c>
      <c r="D188" s="65" t="s">
        <v>180</v>
      </c>
      <c r="E188" s="45">
        <v>1000</v>
      </c>
      <c r="F188" s="41">
        <v>3.14</v>
      </c>
      <c r="G188" s="184">
        <f>F188/E188*100</f>
        <v>0.314</v>
      </c>
      <c r="J188" s="9"/>
    </row>
    <row r="189" spans="1:10" ht="15" customHeight="1">
      <c r="A189" s="60"/>
      <c r="B189" s="68"/>
      <c r="C189" s="64" t="s">
        <v>57</v>
      </c>
      <c r="D189" s="291" t="s">
        <v>8</v>
      </c>
      <c r="E189" s="45">
        <v>21850</v>
      </c>
      <c r="F189" s="34">
        <v>0</v>
      </c>
      <c r="G189" s="184">
        <v>0</v>
      </c>
      <c r="J189" s="9"/>
    </row>
    <row r="190" spans="1:10" ht="15" customHeight="1">
      <c r="A190" s="60"/>
      <c r="B190" s="68"/>
      <c r="C190" s="137" t="s">
        <v>238</v>
      </c>
      <c r="D190" s="154" t="s">
        <v>239</v>
      </c>
      <c r="E190" s="47">
        <v>199332.32</v>
      </c>
      <c r="F190" s="37">
        <v>50398.49</v>
      </c>
      <c r="G190" s="185">
        <f>F190/E190*100</f>
        <v>25.283651943648678</v>
      </c>
      <c r="J190" s="9"/>
    </row>
    <row r="191" spans="1:10" ht="15" customHeight="1">
      <c r="A191" s="60"/>
      <c r="B191" s="68"/>
      <c r="C191" s="80"/>
      <c r="D191" s="154" t="s">
        <v>240</v>
      </c>
      <c r="E191" s="47"/>
      <c r="F191" s="37"/>
      <c r="G191" s="181"/>
      <c r="J191" s="9"/>
    </row>
    <row r="192" spans="1:10" ht="15" customHeight="1">
      <c r="A192" s="60"/>
      <c r="B192" s="68"/>
      <c r="C192" s="80"/>
      <c r="D192" s="154" t="s">
        <v>241</v>
      </c>
      <c r="E192" s="47"/>
      <c r="F192" s="37"/>
      <c r="G192" s="181"/>
      <c r="J192" s="9"/>
    </row>
    <row r="193" spans="1:10" ht="15" customHeight="1">
      <c r="A193" s="60"/>
      <c r="B193" s="68"/>
      <c r="C193" s="80"/>
      <c r="D193" s="154" t="s">
        <v>242</v>
      </c>
      <c r="E193" s="47"/>
      <c r="F193" s="37"/>
      <c r="G193" s="181"/>
      <c r="J193" s="9"/>
    </row>
    <row r="194" spans="1:10" ht="15" customHeight="1">
      <c r="A194" s="60"/>
      <c r="B194" s="68"/>
      <c r="C194" s="97"/>
      <c r="D194" s="198" t="s">
        <v>243</v>
      </c>
      <c r="E194" s="50"/>
      <c r="F194" s="41"/>
      <c r="G194" s="182"/>
      <c r="J194" s="9"/>
    </row>
    <row r="195" spans="1:10" ht="15" customHeight="1">
      <c r="A195" s="60"/>
      <c r="B195" s="68"/>
      <c r="C195" s="137" t="s">
        <v>305</v>
      </c>
      <c r="D195" s="154" t="s">
        <v>239</v>
      </c>
      <c r="E195" s="47">
        <v>9153.26</v>
      </c>
      <c r="F195" s="37">
        <v>9153.07</v>
      </c>
      <c r="G195" s="185">
        <f>F195/E195*100</f>
        <v>99.99792423682928</v>
      </c>
      <c r="J195" s="9"/>
    </row>
    <row r="196" spans="1:10" ht="15" customHeight="1">
      <c r="A196" s="60"/>
      <c r="B196" s="68"/>
      <c r="C196" s="80"/>
      <c r="D196" s="154" t="s">
        <v>240</v>
      </c>
      <c r="E196" s="47"/>
      <c r="F196" s="37"/>
      <c r="G196" s="181"/>
      <c r="J196" s="9"/>
    </row>
    <row r="197" spans="1:10" ht="15" customHeight="1">
      <c r="A197" s="60"/>
      <c r="B197" s="68"/>
      <c r="C197" s="80"/>
      <c r="D197" s="154" t="s">
        <v>241</v>
      </c>
      <c r="E197" s="47"/>
      <c r="F197" s="37"/>
      <c r="G197" s="181"/>
      <c r="J197" s="9"/>
    </row>
    <row r="198" spans="1:10" ht="15" customHeight="1">
      <c r="A198" s="60"/>
      <c r="B198" s="68"/>
      <c r="C198" s="80"/>
      <c r="D198" s="154" t="s">
        <v>242</v>
      </c>
      <c r="E198" s="47"/>
      <c r="F198" s="37"/>
      <c r="G198" s="181"/>
      <c r="J198" s="9"/>
    </row>
    <row r="199" spans="1:10" ht="15" customHeight="1">
      <c r="A199" s="60"/>
      <c r="B199" s="68"/>
      <c r="C199" s="97"/>
      <c r="D199" s="198" t="s">
        <v>243</v>
      </c>
      <c r="E199" s="50"/>
      <c r="F199" s="41"/>
      <c r="G199" s="182"/>
      <c r="J199" s="9"/>
    </row>
    <row r="200" spans="1:10" ht="15" customHeight="1">
      <c r="A200" s="60"/>
      <c r="B200" s="68"/>
      <c r="C200" s="137" t="s">
        <v>225</v>
      </c>
      <c r="D200" s="154" t="s">
        <v>226</v>
      </c>
      <c r="E200" s="29">
        <v>681003.11</v>
      </c>
      <c r="F200" s="37">
        <v>45282.9</v>
      </c>
      <c r="G200" s="181">
        <f>F200/E200*100</f>
        <v>6.649440998881782</v>
      </c>
      <c r="J200" s="9"/>
    </row>
    <row r="201" spans="1:10" ht="15" customHeight="1">
      <c r="A201" s="60"/>
      <c r="B201" s="68"/>
      <c r="C201" s="80"/>
      <c r="D201" s="154" t="s">
        <v>229</v>
      </c>
      <c r="E201" s="29"/>
      <c r="F201" s="37"/>
      <c r="G201" s="181"/>
      <c r="J201" s="9"/>
    </row>
    <row r="202" spans="1:10" ht="15" customHeight="1">
      <c r="A202" s="60"/>
      <c r="B202" s="68"/>
      <c r="C202" s="80"/>
      <c r="D202" s="154" t="s">
        <v>230</v>
      </c>
      <c r="E202" s="29"/>
      <c r="F202" s="37"/>
      <c r="G202" s="181"/>
      <c r="J202" s="9"/>
    </row>
    <row r="203" spans="1:10" ht="15" customHeight="1">
      <c r="A203" s="60"/>
      <c r="B203" s="68"/>
      <c r="C203" s="80"/>
      <c r="D203" s="154" t="s">
        <v>227</v>
      </c>
      <c r="E203" s="29"/>
      <c r="F203" s="37"/>
      <c r="G203" s="181"/>
      <c r="J203" s="9"/>
    </row>
    <row r="204" spans="1:10" ht="15" customHeight="1">
      <c r="A204" s="60"/>
      <c r="B204" s="68"/>
      <c r="C204" s="97"/>
      <c r="D204" s="198" t="s">
        <v>228</v>
      </c>
      <c r="E204" s="30"/>
      <c r="F204" s="41"/>
      <c r="G204" s="182"/>
      <c r="J204" s="9"/>
    </row>
    <row r="205" spans="1:10" ht="15" customHeight="1">
      <c r="A205" s="60"/>
      <c r="B205" s="68"/>
      <c r="C205" s="66" t="s">
        <v>134</v>
      </c>
      <c r="D205" s="116" t="s">
        <v>107</v>
      </c>
      <c r="E205" s="29">
        <v>141000</v>
      </c>
      <c r="F205" s="37">
        <v>0</v>
      </c>
      <c r="G205" s="181">
        <f>F205/E205*100</f>
        <v>0</v>
      </c>
      <c r="J205" s="9"/>
    </row>
    <row r="206" spans="1:10" ht="15" customHeight="1">
      <c r="A206" s="60"/>
      <c r="B206" s="68"/>
      <c r="C206" s="112"/>
      <c r="D206" s="116" t="s">
        <v>162</v>
      </c>
      <c r="E206" s="29"/>
      <c r="F206" s="37"/>
      <c r="G206" s="181"/>
      <c r="J206" s="9"/>
    </row>
    <row r="207" spans="1:10" ht="15" customHeight="1" thickBot="1">
      <c r="A207" s="60"/>
      <c r="B207" s="95"/>
      <c r="C207" s="263"/>
      <c r="D207" s="252" t="s">
        <v>181</v>
      </c>
      <c r="E207" s="267"/>
      <c r="F207" s="52"/>
      <c r="G207" s="186"/>
      <c r="J207" s="9"/>
    </row>
    <row r="208" spans="1:10" ht="15" customHeight="1">
      <c r="A208" s="60"/>
      <c r="B208" s="149" t="s">
        <v>138</v>
      </c>
      <c r="C208" s="149"/>
      <c r="D208" s="265" t="s">
        <v>139</v>
      </c>
      <c r="E208" s="266">
        <f>SUM(E209:E212)</f>
        <v>135692</v>
      </c>
      <c r="F208" s="153">
        <f>SUM(F209:F212)</f>
        <v>75876.76000000001</v>
      </c>
      <c r="G208" s="180">
        <f>F208/E208*100</f>
        <v>55.918373964566825</v>
      </c>
      <c r="J208" s="9"/>
    </row>
    <row r="209" spans="1:10" ht="15" customHeight="1">
      <c r="A209" s="60"/>
      <c r="B209" s="147"/>
      <c r="C209" s="268" t="s">
        <v>247</v>
      </c>
      <c r="D209" s="269" t="s">
        <v>248</v>
      </c>
      <c r="E209" s="145">
        <v>18900</v>
      </c>
      <c r="F209" s="145">
        <v>5381</v>
      </c>
      <c r="G209" s="184">
        <f>F209/E209*100</f>
        <v>28.470899470899468</v>
      </c>
      <c r="J209" s="9"/>
    </row>
    <row r="210" spans="1:10" ht="15" customHeight="1">
      <c r="A210" s="60"/>
      <c r="B210" s="147"/>
      <c r="C210" s="268" t="s">
        <v>57</v>
      </c>
      <c r="D210" s="291" t="s">
        <v>8</v>
      </c>
      <c r="E210" s="145">
        <v>3460</v>
      </c>
      <c r="F210" s="145">
        <v>13829.76</v>
      </c>
      <c r="G210" s="184">
        <f>F210/E210*100</f>
        <v>399.70404624277455</v>
      </c>
      <c r="J210" s="9"/>
    </row>
    <row r="211" spans="1:10" ht="15" customHeight="1">
      <c r="A211" s="60"/>
      <c r="B211" s="147"/>
      <c r="C211" s="68" t="s">
        <v>76</v>
      </c>
      <c r="D211" s="67" t="s">
        <v>107</v>
      </c>
      <c r="E211" s="142">
        <v>113332</v>
      </c>
      <c r="F211" s="37">
        <v>56666</v>
      </c>
      <c r="G211" s="181">
        <f>F211/E211*100</f>
        <v>50</v>
      </c>
      <c r="J211" s="9"/>
    </row>
    <row r="212" spans="1:10" ht="15" customHeight="1">
      <c r="A212" s="60"/>
      <c r="B212" s="147"/>
      <c r="C212" s="68"/>
      <c r="D212" s="67" t="s">
        <v>202</v>
      </c>
      <c r="E212" s="190"/>
      <c r="F212" s="190"/>
      <c r="G212" s="181"/>
      <c r="J212" s="9"/>
    </row>
    <row r="213" spans="1:10" ht="15" customHeight="1" thickBot="1">
      <c r="A213" s="60"/>
      <c r="B213" s="270"/>
      <c r="C213" s="95"/>
      <c r="D213" s="54" t="s">
        <v>203</v>
      </c>
      <c r="E213" s="271"/>
      <c r="F213" s="271"/>
      <c r="G213" s="186"/>
      <c r="J213" s="9"/>
    </row>
    <row r="214" spans="1:10" ht="15" customHeight="1">
      <c r="A214" s="60"/>
      <c r="B214" s="147" t="s">
        <v>249</v>
      </c>
      <c r="C214" s="68"/>
      <c r="D214" s="106" t="s">
        <v>250</v>
      </c>
      <c r="E214" s="190">
        <f>SUM(E217:E219)</f>
        <v>42512.21</v>
      </c>
      <c r="F214" s="190">
        <f>SUM(F217:F219)</f>
        <v>42512.21</v>
      </c>
      <c r="G214" s="199">
        <f>F214/E214*100</f>
        <v>100</v>
      </c>
      <c r="J214" s="9"/>
    </row>
    <row r="215" spans="1:10" ht="15" customHeight="1">
      <c r="A215" s="60"/>
      <c r="B215" s="147"/>
      <c r="C215" s="68"/>
      <c r="D215" s="106" t="s">
        <v>251</v>
      </c>
      <c r="E215" s="190"/>
      <c r="F215" s="190"/>
      <c r="G215" s="187"/>
      <c r="J215" s="9"/>
    </row>
    <row r="216" spans="1:10" ht="15" customHeight="1">
      <c r="A216" s="60"/>
      <c r="B216" s="149"/>
      <c r="C216" s="62"/>
      <c r="D216" s="98" t="s">
        <v>252</v>
      </c>
      <c r="E216" s="153"/>
      <c r="F216" s="153"/>
      <c r="G216" s="180"/>
      <c r="J216" s="9"/>
    </row>
    <row r="217" spans="1:10" ht="15" customHeight="1">
      <c r="A217" s="60"/>
      <c r="B217" s="147"/>
      <c r="C217" s="68" t="s">
        <v>62</v>
      </c>
      <c r="D217" s="67" t="s">
        <v>107</v>
      </c>
      <c r="E217" s="190"/>
      <c r="F217" s="190"/>
      <c r="G217" s="181"/>
      <c r="J217" s="9"/>
    </row>
    <row r="218" spans="1:10" ht="15" customHeight="1">
      <c r="A218" s="60"/>
      <c r="B218" s="147"/>
      <c r="C218" s="114"/>
      <c r="D218" s="67" t="s">
        <v>116</v>
      </c>
      <c r="E218" s="190"/>
      <c r="F218" s="190"/>
      <c r="G218" s="181"/>
      <c r="J218" s="9"/>
    </row>
    <row r="219" spans="1:10" ht="15" customHeight="1">
      <c r="A219" s="60"/>
      <c r="B219" s="147"/>
      <c r="C219" s="68"/>
      <c r="D219" s="115" t="s">
        <v>201</v>
      </c>
      <c r="E219" s="142">
        <v>42512.21</v>
      </c>
      <c r="F219" s="142">
        <v>42512.21</v>
      </c>
      <c r="G219" s="181">
        <f>F219/E219*100</f>
        <v>100</v>
      </c>
      <c r="J219" s="9"/>
    </row>
    <row r="220" spans="1:10" ht="15" customHeight="1">
      <c r="A220" s="70"/>
      <c r="B220" s="149"/>
      <c r="C220" s="62"/>
      <c r="D220" s="72" t="s">
        <v>172</v>
      </c>
      <c r="E220" s="197"/>
      <c r="F220" s="197"/>
      <c r="G220" s="182"/>
      <c r="J220" s="9"/>
    </row>
    <row r="221" spans="1:10" ht="15" customHeight="1" thickBot="1">
      <c r="A221" s="227" t="s">
        <v>284</v>
      </c>
      <c r="B221" s="314"/>
      <c r="C221" s="261"/>
      <c r="D221" s="315" t="s">
        <v>285</v>
      </c>
      <c r="E221" s="230">
        <f>SUM(E222)</f>
        <v>100000</v>
      </c>
      <c r="F221" s="230">
        <f>SUM(F222)</f>
        <v>100000</v>
      </c>
      <c r="G221" s="317">
        <f>F221/E221*100</f>
        <v>100</v>
      </c>
      <c r="J221" s="9"/>
    </row>
    <row r="222" spans="1:10" ht="15" customHeight="1">
      <c r="A222" s="60"/>
      <c r="B222" s="140" t="s">
        <v>286</v>
      </c>
      <c r="C222" s="69"/>
      <c r="D222" s="316" t="s">
        <v>287</v>
      </c>
      <c r="E222" s="141">
        <f>SUM(E223,E228)</f>
        <v>100000</v>
      </c>
      <c r="F222" s="141">
        <f>SUM(F223,F228)</f>
        <v>100000</v>
      </c>
      <c r="G222" s="310">
        <f>F222/E222*100</f>
        <v>100</v>
      </c>
      <c r="J222" s="9"/>
    </row>
    <row r="223" spans="1:10" ht="15" customHeight="1">
      <c r="A223" s="60"/>
      <c r="B223" s="147"/>
      <c r="C223" s="137" t="s">
        <v>238</v>
      </c>
      <c r="D223" s="154" t="s">
        <v>239</v>
      </c>
      <c r="E223" s="142">
        <v>89930.14</v>
      </c>
      <c r="F223" s="142">
        <v>89930.14</v>
      </c>
      <c r="G223" s="181">
        <f>F223/E223*100</f>
        <v>100</v>
      </c>
      <c r="J223" s="9"/>
    </row>
    <row r="224" spans="1:10" ht="15" customHeight="1">
      <c r="A224" s="60"/>
      <c r="B224" s="147"/>
      <c r="C224" s="80"/>
      <c r="D224" s="154" t="s">
        <v>240</v>
      </c>
      <c r="E224" s="142"/>
      <c r="F224" s="142"/>
      <c r="G224" s="181"/>
      <c r="J224" s="9"/>
    </row>
    <row r="225" spans="1:10" ht="15" customHeight="1">
      <c r="A225" s="60"/>
      <c r="B225" s="147"/>
      <c r="C225" s="80"/>
      <c r="D225" s="154" t="s">
        <v>241</v>
      </c>
      <c r="E225" s="142"/>
      <c r="F225" s="142"/>
      <c r="G225" s="181"/>
      <c r="J225" s="9"/>
    </row>
    <row r="226" spans="1:10" ht="15" customHeight="1">
      <c r="A226" s="60"/>
      <c r="B226" s="147"/>
      <c r="C226" s="80"/>
      <c r="D226" s="154" t="s">
        <v>242</v>
      </c>
      <c r="E226" s="142"/>
      <c r="F226" s="142"/>
      <c r="G226" s="181"/>
      <c r="J226" s="9"/>
    </row>
    <row r="227" spans="1:10" ht="15" customHeight="1">
      <c r="A227" s="60"/>
      <c r="B227" s="147"/>
      <c r="C227" s="97"/>
      <c r="D227" s="198" t="s">
        <v>243</v>
      </c>
      <c r="E227" s="197"/>
      <c r="F227" s="197"/>
      <c r="G227" s="182"/>
      <c r="J227" s="9"/>
    </row>
    <row r="228" spans="1:10" ht="15" customHeight="1">
      <c r="A228" s="60"/>
      <c r="B228" s="147"/>
      <c r="C228" s="137" t="s">
        <v>305</v>
      </c>
      <c r="D228" s="154" t="s">
        <v>239</v>
      </c>
      <c r="E228" s="142">
        <v>10069.86</v>
      </c>
      <c r="F228" s="142">
        <v>10069.86</v>
      </c>
      <c r="G228" s="181">
        <f>F228/E228*100</f>
        <v>100</v>
      </c>
      <c r="J228" s="9"/>
    </row>
    <row r="229" spans="1:10" ht="15" customHeight="1">
      <c r="A229" s="60"/>
      <c r="B229" s="147"/>
      <c r="C229" s="80"/>
      <c r="D229" s="154" t="s">
        <v>240</v>
      </c>
      <c r="E229" s="142"/>
      <c r="F229" s="142"/>
      <c r="G229" s="181"/>
      <c r="J229" s="9"/>
    </row>
    <row r="230" spans="1:10" ht="15" customHeight="1">
      <c r="A230" s="60"/>
      <c r="B230" s="147"/>
      <c r="C230" s="80"/>
      <c r="D230" s="154" t="s">
        <v>241</v>
      </c>
      <c r="E230" s="142"/>
      <c r="F230" s="142"/>
      <c r="G230" s="181"/>
      <c r="J230" s="9"/>
    </row>
    <row r="231" spans="1:10" ht="15" customHeight="1">
      <c r="A231" s="60"/>
      <c r="B231" s="147"/>
      <c r="C231" s="80"/>
      <c r="D231" s="154" t="s">
        <v>242</v>
      </c>
      <c r="E231" s="142"/>
      <c r="F231" s="142"/>
      <c r="G231" s="181"/>
      <c r="J231" s="9"/>
    </row>
    <row r="232" spans="1:10" ht="15" customHeight="1">
      <c r="A232" s="70"/>
      <c r="B232" s="149"/>
      <c r="C232" s="97"/>
      <c r="D232" s="198" t="s">
        <v>243</v>
      </c>
      <c r="E232" s="197"/>
      <c r="F232" s="197"/>
      <c r="G232" s="182"/>
      <c r="J232" s="9"/>
    </row>
    <row r="233" spans="1:10" ht="15" customHeight="1" thickBot="1">
      <c r="A233" s="73" t="s">
        <v>81</v>
      </c>
      <c r="B233" s="74"/>
      <c r="C233" s="74"/>
      <c r="D233" s="75" t="s">
        <v>82</v>
      </c>
      <c r="E233" s="16">
        <f>SUM(E240,E248,E273,E281,E234,E264,E259,E283,E236,E278)</f>
        <v>1393677</v>
      </c>
      <c r="F233" s="16">
        <f>SUM(F240,F248,F273,F281,F234,F264,F259,F283,F236,F278)</f>
        <v>641973.52</v>
      </c>
      <c r="G233" s="226">
        <f>F233/E233*100</f>
        <v>46.06329300117603</v>
      </c>
      <c r="J233" s="9"/>
    </row>
    <row r="234" spans="1:10" ht="15" customHeight="1">
      <c r="A234" s="90"/>
      <c r="B234" s="105" t="s">
        <v>109</v>
      </c>
      <c r="C234" s="105"/>
      <c r="D234" s="91" t="s">
        <v>110</v>
      </c>
      <c r="E234" s="32">
        <f>SUM(E235)</f>
        <v>15000</v>
      </c>
      <c r="F234" s="32">
        <f>SUM(F235)</f>
        <v>7212.65</v>
      </c>
      <c r="G234" s="183">
        <f>F234/E234*100</f>
        <v>48.084333333333326</v>
      </c>
      <c r="J234" s="9"/>
    </row>
    <row r="235" spans="1:10" ht="15" customHeight="1" thickBot="1">
      <c r="A235" s="92"/>
      <c r="B235" s="144"/>
      <c r="C235" s="207" t="s">
        <v>57</v>
      </c>
      <c r="D235" s="219" t="s">
        <v>8</v>
      </c>
      <c r="E235" s="130">
        <v>15000</v>
      </c>
      <c r="F235" s="131">
        <v>7212.65</v>
      </c>
      <c r="G235" s="188">
        <f>F235/E235*100</f>
        <v>48.084333333333326</v>
      </c>
      <c r="J235" s="9"/>
    </row>
    <row r="236" spans="1:10" ht="15" customHeight="1">
      <c r="A236" s="92"/>
      <c r="B236" s="139" t="s">
        <v>288</v>
      </c>
      <c r="C236" s="318"/>
      <c r="D236" s="255" t="s">
        <v>289</v>
      </c>
      <c r="E236" s="256">
        <f>SUM(E237)</f>
        <v>900</v>
      </c>
      <c r="F236" s="132">
        <f>SUM(F237)</f>
        <v>0</v>
      </c>
      <c r="G236" s="183">
        <f>F236/E236*100</f>
        <v>0</v>
      </c>
      <c r="J236" s="9"/>
    </row>
    <row r="237" spans="1:10" ht="15" customHeight="1" thickBot="1">
      <c r="A237" s="92"/>
      <c r="B237" s="144"/>
      <c r="C237" s="207" t="s">
        <v>57</v>
      </c>
      <c r="D237" s="219" t="s">
        <v>8</v>
      </c>
      <c r="E237" s="130">
        <v>900</v>
      </c>
      <c r="F237" s="131">
        <v>0</v>
      </c>
      <c r="G237" s="188">
        <f>F237/E237*100</f>
        <v>0</v>
      </c>
      <c r="J237" s="9"/>
    </row>
    <row r="238" spans="1:10" ht="15" customHeight="1">
      <c r="A238" s="60"/>
      <c r="B238" s="121"/>
      <c r="C238" s="122"/>
      <c r="D238" s="106" t="s">
        <v>125</v>
      </c>
      <c r="E238" s="51"/>
      <c r="F238" s="37"/>
      <c r="G238" s="181"/>
      <c r="J238" s="4"/>
    </row>
    <row r="239" spans="1:10" ht="15" customHeight="1">
      <c r="A239" s="60"/>
      <c r="B239" s="121"/>
      <c r="C239" s="122"/>
      <c r="D239" s="106" t="s">
        <v>126</v>
      </c>
      <c r="E239" s="51"/>
      <c r="F239" s="37"/>
      <c r="G239" s="181"/>
      <c r="J239" s="4"/>
    </row>
    <row r="240" spans="1:10" ht="15" customHeight="1">
      <c r="A240" s="60"/>
      <c r="B240" s="79" t="s">
        <v>83</v>
      </c>
      <c r="C240" s="122"/>
      <c r="D240" s="106" t="s">
        <v>127</v>
      </c>
      <c r="E240" s="46">
        <f>SUM(E242:E246)</f>
        <v>34505</v>
      </c>
      <c r="F240" s="46">
        <f>SUM(F242:F246)</f>
        <v>13565</v>
      </c>
      <c r="G240" s="187">
        <f>F240/E240*100</f>
        <v>39.313143022750324</v>
      </c>
      <c r="J240" s="10"/>
    </row>
    <row r="241" spans="1:10" ht="15" customHeight="1">
      <c r="A241" s="60"/>
      <c r="B241" s="82"/>
      <c r="C241" s="123"/>
      <c r="D241" s="98" t="s">
        <v>128</v>
      </c>
      <c r="E241" s="40"/>
      <c r="F241" s="41"/>
      <c r="G241" s="182"/>
      <c r="J241" s="10"/>
    </row>
    <row r="242" spans="1:10" ht="15" customHeight="1">
      <c r="A242" s="86"/>
      <c r="B242" s="319"/>
      <c r="C242" s="151" t="s">
        <v>64</v>
      </c>
      <c r="D242" s="272" t="s">
        <v>220</v>
      </c>
      <c r="E242" s="320">
        <v>30</v>
      </c>
      <c r="F242" s="143">
        <v>0</v>
      </c>
      <c r="G242" s="181">
        <f>F242/E242*100</f>
        <v>0</v>
      </c>
      <c r="J242" s="10"/>
    </row>
    <row r="243" spans="1:10" ht="15" customHeight="1">
      <c r="A243" s="86"/>
      <c r="B243" s="319"/>
      <c r="C243" s="97"/>
      <c r="D243" s="273" t="s">
        <v>221</v>
      </c>
      <c r="E243" s="40"/>
      <c r="F243" s="41"/>
      <c r="G243" s="182"/>
      <c r="J243" s="10"/>
    </row>
    <row r="244" spans="1:10" ht="15" customHeight="1">
      <c r="A244" s="60"/>
      <c r="B244" s="61"/>
      <c r="C244" s="68"/>
      <c r="D244" s="67" t="s">
        <v>204</v>
      </c>
      <c r="E244" s="26"/>
      <c r="F244" s="37"/>
      <c r="G244" s="181"/>
      <c r="J244" s="5"/>
    </row>
    <row r="245" spans="1:10" ht="15" customHeight="1">
      <c r="A245" s="60"/>
      <c r="B245" s="61"/>
      <c r="C245" s="68"/>
      <c r="D245" s="67" t="s">
        <v>205</v>
      </c>
      <c r="E245" s="26">
        <v>34475</v>
      </c>
      <c r="F245" s="37">
        <v>13565</v>
      </c>
      <c r="G245" s="181">
        <f>F245/E245*100</f>
        <v>39.34735315445975</v>
      </c>
      <c r="J245" s="5"/>
    </row>
    <row r="246" spans="1:10" ht="15" customHeight="1" thickBot="1">
      <c r="A246" s="60"/>
      <c r="B246" s="94"/>
      <c r="C246" s="95" t="s">
        <v>76</v>
      </c>
      <c r="D246" s="54" t="s">
        <v>203</v>
      </c>
      <c r="E246" s="27"/>
      <c r="F246" s="52"/>
      <c r="G246" s="186"/>
      <c r="J246" s="5"/>
    </row>
    <row r="247" spans="1:10" ht="15" customHeight="1">
      <c r="A247" s="124"/>
      <c r="B247" s="79"/>
      <c r="C247" s="80"/>
      <c r="D247" s="210" t="s">
        <v>254</v>
      </c>
      <c r="E247" s="209"/>
      <c r="F247" s="37"/>
      <c r="G247" s="181"/>
      <c r="J247" s="4"/>
    </row>
    <row r="248" spans="1:10" ht="15" customHeight="1">
      <c r="A248" s="124"/>
      <c r="B248" s="82" t="s">
        <v>84</v>
      </c>
      <c r="C248" s="97"/>
      <c r="D248" s="211" t="s">
        <v>255</v>
      </c>
      <c r="E248" s="39">
        <f>SUM(E249:E258)</f>
        <v>569501</v>
      </c>
      <c r="F248" s="39">
        <f>SUM(F249:F258)</f>
        <v>250741</v>
      </c>
      <c r="G248" s="180">
        <f>F248/E248*100</f>
        <v>44.02819310238261</v>
      </c>
      <c r="J248" s="4"/>
    </row>
    <row r="249" spans="1:10" ht="15" customHeight="1">
      <c r="A249" s="124"/>
      <c r="B249" s="79"/>
      <c r="C249" s="151" t="s">
        <v>64</v>
      </c>
      <c r="D249" s="272" t="s">
        <v>220</v>
      </c>
      <c r="E249" s="143">
        <v>70</v>
      </c>
      <c r="F249" s="143">
        <v>0</v>
      </c>
      <c r="G249" s="181">
        <f>F249/E249*100</f>
        <v>0</v>
      </c>
      <c r="J249" s="4"/>
    </row>
    <row r="250" spans="1:10" ht="15" customHeight="1">
      <c r="A250" s="124"/>
      <c r="B250" s="79"/>
      <c r="C250" s="97"/>
      <c r="D250" s="273" t="s">
        <v>221</v>
      </c>
      <c r="E250" s="39"/>
      <c r="F250" s="39"/>
      <c r="G250" s="180"/>
      <c r="J250" s="4"/>
    </row>
    <row r="251" spans="1:10" ht="15" customHeight="1">
      <c r="A251" s="124"/>
      <c r="B251" s="79"/>
      <c r="C251" s="268" t="s">
        <v>57</v>
      </c>
      <c r="D251" s="274" t="s">
        <v>8</v>
      </c>
      <c r="E251" s="196">
        <v>600</v>
      </c>
      <c r="F251" s="196">
        <v>0</v>
      </c>
      <c r="G251" s="184">
        <f>F251/E251*100</f>
        <v>0</v>
      </c>
      <c r="J251" s="4"/>
    </row>
    <row r="252" spans="1:10" ht="15" customHeight="1">
      <c r="A252" s="124"/>
      <c r="B252" s="61"/>
      <c r="C252" s="68" t="s">
        <v>76</v>
      </c>
      <c r="D252" s="67" t="s">
        <v>204</v>
      </c>
      <c r="E252" s="26">
        <v>568731</v>
      </c>
      <c r="F252" s="143">
        <v>250741</v>
      </c>
      <c r="G252" s="181">
        <f>F252/E252*100</f>
        <v>44.087802493621766</v>
      </c>
      <c r="J252" s="9"/>
    </row>
    <row r="253" spans="1:10" ht="15" customHeight="1">
      <c r="A253" s="124"/>
      <c r="B253" s="61"/>
      <c r="C253" s="68"/>
      <c r="D253" s="67" t="s">
        <v>205</v>
      </c>
      <c r="E253" s="37"/>
      <c r="F253" s="37"/>
      <c r="G253" s="181"/>
      <c r="J253" s="8"/>
    </row>
    <row r="254" spans="1:10" ht="15" customHeight="1">
      <c r="A254" s="124"/>
      <c r="B254" s="61"/>
      <c r="C254" s="62"/>
      <c r="D254" s="63" t="s">
        <v>203</v>
      </c>
      <c r="E254" s="41"/>
      <c r="F254" s="41"/>
      <c r="G254" s="182"/>
      <c r="J254" s="8"/>
    </row>
    <row r="255" spans="1:10" ht="15" customHeight="1">
      <c r="A255" s="124"/>
      <c r="B255" s="61"/>
      <c r="C255" s="118" t="s">
        <v>115</v>
      </c>
      <c r="D255" s="119" t="s">
        <v>253</v>
      </c>
      <c r="E255" s="37">
        <v>100</v>
      </c>
      <c r="F255" s="37">
        <v>0</v>
      </c>
      <c r="G255" s="181">
        <f>F255/E255*100</f>
        <v>0</v>
      </c>
      <c r="J255" s="8"/>
    </row>
    <row r="256" spans="1:10" ht="15" customHeight="1">
      <c r="A256" s="124"/>
      <c r="B256" s="61"/>
      <c r="C256" s="118"/>
      <c r="D256" s="119" t="s">
        <v>122</v>
      </c>
      <c r="E256" s="37"/>
      <c r="F256" s="37"/>
      <c r="G256" s="181"/>
      <c r="J256" s="8"/>
    </row>
    <row r="257" spans="1:10" ht="15" customHeight="1">
      <c r="A257" s="124"/>
      <c r="B257" s="61"/>
      <c r="C257" s="118"/>
      <c r="D257" s="119" t="s">
        <v>124</v>
      </c>
      <c r="E257" s="37"/>
      <c r="F257" s="37"/>
      <c r="G257" s="181"/>
      <c r="J257" s="8"/>
    </row>
    <row r="258" spans="1:10" ht="15" customHeight="1" thickBot="1">
      <c r="A258" s="124"/>
      <c r="B258" s="94"/>
      <c r="C258" s="120"/>
      <c r="D258" s="212" t="s">
        <v>123</v>
      </c>
      <c r="E258" s="52"/>
      <c r="F258" s="52"/>
      <c r="G258" s="186"/>
      <c r="J258" s="8"/>
    </row>
    <row r="259" spans="1:10" ht="15" customHeight="1">
      <c r="A259" s="124"/>
      <c r="B259" s="71" t="s">
        <v>142</v>
      </c>
      <c r="C259" s="62"/>
      <c r="D259" s="98" t="s">
        <v>143</v>
      </c>
      <c r="E259" s="133">
        <f>SUM(E260)</f>
        <v>2094</v>
      </c>
      <c r="F259" s="133">
        <f>SUM(F260)</f>
        <v>1599</v>
      </c>
      <c r="G259" s="180">
        <f>F259/E259*100</f>
        <v>76.36103151862464</v>
      </c>
      <c r="J259" s="8"/>
    </row>
    <row r="260" spans="1:10" ht="15" customHeight="1">
      <c r="A260" s="124"/>
      <c r="B260" s="111"/>
      <c r="C260" s="113"/>
      <c r="D260" s="67" t="s">
        <v>107</v>
      </c>
      <c r="E260" s="35">
        <v>2094</v>
      </c>
      <c r="F260" s="150">
        <v>1599</v>
      </c>
      <c r="G260" s="181">
        <f>F260/E260*100</f>
        <v>76.36103151862464</v>
      </c>
      <c r="J260" s="8"/>
    </row>
    <row r="261" spans="1:10" ht="15" customHeight="1">
      <c r="A261" s="124"/>
      <c r="B261" s="61"/>
      <c r="C261" s="114"/>
      <c r="D261" s="205" t="s">
        <v>116</v>
      </c>
      <c r="E261" s="208"/>
      <c r="F261" s="37"/>
      <c r="G261" s="181"/>
      <c r="J261" s="8"/>
    </row>
    <row r="262" spans="1:10" ht="15" customHeight="1">
      <c r="A262" s="124"/>
      <c r="B262" s="61"/>
      <c r="C262" s="68"/>
      <c r="D262" s="205" t="s">
        <v>206</v>
      </c>
      <c r="E262" s="208"/>
      <c r="F262" s="37"/>
      <c r="G262" s="181"/>
      <c r="J262" s="8"/>
    </row>
    <row r="263" spans="1:10" ht="15" customHeight="1" thickBot="1">
      <c r="A263" s="124"/>
      <c r="B263" s="94"/>
      <c r="C263" s="95" t="s">
        <v>62</v>
      </c>
      <c r="D263" s="206" t="s">
        <v>207</v>
      </c>
      <c r="E263" s="213"/>
      <c r="F263" s="52"/>
      <c r="G263" s="186"/>
      <c r="J263" s="8"/>
    </row>
    <row r="264" spans="1:10" ht="15" customHeight="1">
      <c r="A264" s="124"/>
      <c r="B264" s="82" t="s">
        <v>112</v>
      </c>
      <c r="C264" s="62"/>
      <c r="D264" s="98" t="s">
        <v>113</v>
      </c>
      <c r="E264" s="39">
        <f>SUM(E265:E272)</f>
        <v>310205</v>
      </c>
      <c r="F264" s="39">
        <f>SUM(F265:F272)</f>
        <v>155403</v>
      </c>
      <c r="G264" s="180">
        <f>F264/E264*100</f>
        <v>50.09687142373591</v>
      </c>
      <c r="J264" s="8"/>
    </row>
    <row r="265" spans="1:10" ht="15" customHeight="1">
      <c r="A265" s="124"/>
      <c r="B265" s="79"/>
      <c r="C265" s="151" t="s">
        <v>64</v>
      </c>
      <c r="D265" s="272" t="s">
        <v>220</v>
      </c>
      <c r="E265" s="143">
        <v>300</v>
      </c>
      <c r="F265" s="143">
        <v>0</v>
      </c>
      <c r="G265" s="181">
        <f>F265/E265*100</f>
        <v>0</v>
      </c>
      <c r="J265" s="8"/>
    </row>
    <row r="266" spans="1:10" ht="15" customHeight="1">
      <c r="A266" s="124"/>
      <c r="B266" s="79"/>
      <c r="C266" s="97"/>
      <c r="D266" s="273" t="s">
        <v>221</v>
      </c>
      <c r="E266" s="40"/>
      <c r="F266" s="46"/>
      <c r="G266" s="180"/>
      <c r="J266" s="8"/>
    </row>
    <row r="267" spans="1:10" ht="15" customHeight="1">
      <c r="A267" s="124"/>
      <c r="B267" s="61"/>
      <c r="C267" s="68" t="s">
        <v>76</v>
      </c>
      <c r="D267" s="67" t="s">
        <v>129</v>
      </c>
      <c r="E267" s="37">
        <v>309605</v>
      </c>
      <c r="F267" s="35">
        <v>155253</v>
      </c>
      <c r="G267" s="181">
        <f>F267/E267*100</f>
        <v>50.14550798598214</v>
      </c>
      <c r="J267" s="8"/>
    </row>
    <row r="268" spans="1:10" ht="15" customHeight="1">
      <c r="A268" s="124"/>
      <c r="B268" s="61"/>
      <c r="C268" s="62"/>
      <c r="D268" s="63" t="s">
        <v>130</v>
      </c>
      <c r="E268" s="41"/>
      <c r="F268" s="41"/>
      <c r="G268" s="182"/>
      <c r="J268" s="8"/>
    </row>
    <row r="269" spans="1:10" ht="15" customHeight="1">
      <c r="A269" s="124"/>
      <c r="B269" s="61"/>
      <c r="C269" s="118" t="s">
        <v>115</v>
      </c>
      <c r="D269" s="119" t="s">
        <v>253</v>
      </c>
      <c r="E269" s="37">
        <v>300</v>
      </c>
      <c r="F269" s="37">
        <v>150</v>
      </c>
      <c r="G269" s="181">
        <v>0</v>
      </c>
      <c r="J269" s="8"/>
    </row>
    <row r="270" spans="1:10" ht="15" customHeight="1">
      <c r="A270" s="124"/>
      <c r="B270" s="61"/>
      <c r="C270" s="118"/>
      <c r="D270" s="119" t="s">
        <v>122</v>
      </c>
      <c r="E270" s="37"/>
      <c r="F270" s="37"/>
      <c r="G270" s="181"/>
      <c r="J270" s="8"/>
    </row>
    <row r="271" spans="1:10" ht="15" customHeight="1">
      <c r="A271" s="124"/>
      <c r="B271" s="61"/>
      <c r="C271" s="118"/>
      <c r="D271" s="119" t="s">
        <v>124</v>
      </c>
      <c r="E271" s="208"/>
      <c r="F271" s="37"/>
      <c r="G271" s="181"/>
      <c r="J271" s="8"/>
    </row>
    <row r="272" spans="1:10" ht="15" customHeight="1" thickBot="1">
      <c r="A272" s="124"/>
      <c r="B272" s="94"/>
      <c r="C272" s="120"/>
      <c r="D272" s="212" t="s">
        <v>123</v>
      </c>
      <c r="E272" s="213"/>
      <c r="F272" s="52"/>
      <c r="G272" s="186"/>
      <c r="J272" s="8"/>
    </row>
    <row r="273" spans="1:10" ht="15" customHeight="1">
      <c r="A273" s="124"/>
      <c r="B273" s="82" t="s">
        <v>85</v>
      </c>
      <c r="C273" s="97"/>
      <c r="D273" s="98" t="s">
        <v>41</v>
      </c>
      <c r="E273" s="39">
        <f>SUM(E274:E275,)</f>
        <v>124792</v>
      </c>
      <c r="F273" s="39">
        <f>SUM(F274:F275,)</f>
        <v>65082</v>
      </c>
      <c r="G273" s="183">
        <f>F273/E273*100</f>
        <v>52.1523815629207</v>
      </c>
      <c r="J273" s="8"/>
    </row>
    <row r="274" spans="1:10" ht="15" customHeight="1">
      <c r="A274" s="124"/>
      <c r="B274" s="79"/>
      <c r="C274" s="268" t="s">
        <v>57</v>
      </c>
      <c r="D274" s="274" t="s">
        <v>8</v>
      </c>
      <c r="E274" s="196">
        <v>7000</v>
      </c>
      <c r="F274" s="196">
        <v>0</v>
      </c>
      <c r="G274" s="184">
        <v>0</v>
      </c>
      <c r="J274" s="8"/>
    </row>
    <row r="275" spans="1:10" ht="15" customHeight="1">
      <c r="A275" s="124"/>
      <c r="B275" s="61"/>
      <c r="C275" s="68" t="s">
        <v>76</v>
      </c>
      <c r="D275" s="67" t="s">
        <v>129</v>
      </c>
      <c r="E275" s="26">
        <v>117792</v>
      </c>
      <c r="F275" s="37">
        <v>65082</v>
      </c>
      <c r="G275" s="181">
        <f>F275/E275*100</f>
        <v>55.25162999185004</v>
      </c>
      <c r="J275" s="8"/>
    </row>
    <row r="276" spans="1:10" ht="15" customHeight="1">
      <c r="A276" s="124"/>
      <c r="B276" s="61"/>
      <c r="C276" s="68"/>
      <c r="D276" s="67" t="s">
        <v>208</v>
      </c>
      <c r="E276" s="26"/>
      <c r="F276" s="37"/>
      <c r="G276" s="181"/>
      <c r="J276" s="8"/>
    </row>
    <row r="277" spans="1:10" ht="15" customHeight="1" thickBot="1">
      <c r="A277" s="124"/>
      <c r="B277" s="94"/>
      <c r="C277" s="95"/>
      <c r="D277" s="54" t="s">
        <v>203</v>
      </c>
      <c r="E277" s="52"/>
      <c r="F277" s="52"/>
      <c r="G277" s="186"/>
      <c r="J277" s="8"/>
    </row>
    <row r="278" spans="1:10" ht="15" customHeight="1">
      <c r="A278" s="124"/>
      <c r="B278" s="340" t="s">
        <v>306</v>
      </c>
      <c r="C278" s="340"/>
      <c r="D278" s="341" t="s">
        <v>307</v>
      </c>
      <c r="E278" s="342">
        <f>SUM(E280)</f>
        <v>530</v>
      </c>
      <c r="F278" s="342">
        <f>SUM(F280)</f>
        <v>676.89</v>
      </c>
      <c r="G278" s="295">
        <f>F278/E278*100</f>
        <v>127.71509433962265</v>
      </c>
      <c r="J278" s="8"/>
    </row>
    <row r="279" spans="1:10" ht="15" customHeight="1">
      <c r="A279" s="124"/>
      <c r="B279" s="149"/>
      <c r="C279" s="149"/>
      <c r="D279" s="260" t="s">
        <v>308</v>
      </c>
      <c r="E279" s="133"/>
      <c r="F279" s="133"/>
      <c r="G279" s="180"/>
      <c r="J279" s="8"/>
    </row>
    <row r="280" spans="1:10" ht="15" customHeight="1" thickBot="1">
      <c r="A280" s="124"/>
      <c r="B280" s="94"/>
      <c r="C280" s="263" t="s">
        <v>78</v>
      </c>
      <c r="D280" s="55" t="s">
        <v>39</v>
      </c>
      <c r="E280" s="52">
        <v>530</v>
      </c>
      <c r="F280" s="52">
        <v>676.89</v>
      </c>
      <c r="G280" s="188">
        <f aca="true" t="shared" si="5" ref="G280:G285">F280/E280*100</f>
        <v>127.71509433962265</v>
      </c>
      <c r="J280" s="8"/>
    </row>
    <row r="281" spans="1:10" ht="15" customHeight="1">
      <c r="A281" s="124"/>
      <c r="B281" s="82" t="s">
        <v>86</v>
      </c>
      <c r="C281" s="97"/>
      <c r="D281" s="106" t="s">
        <v>131</v>
      </c>
      <c r="E281" s="39">
        <f>SUM(E282)</f>
        <v>20000</v>
      </c>
      <c r="F281" s="39">
        <f>SUM(F282)</f>
        <v>10773.98</v>
      </c>
      <c r="G281" s="180">
        <f t="shared" si="5"/>
        <v>53.869899999999994</v>
      </c>
      <c r="J281" s="8"/>
    </row>
    <row r="282" spans="1:10" ht="15" customHeight="1" thickBot="1">
      <c r="A282" s="124"/>
      <c r="B282" s="110"/>
      <c r="C282" s="99" t="s">
        <v>78</v>
      </c>
      <c r="D282" s="55" t="s">
        <v>39</v>
      </c>
      <c r="E282" s="131">
        <v>20000</v>
      </c>
      <c r="F282" s="131">
        <v>10773.98</v>
      </c>
      <c r="G282" s="188">
        <f t="shared" si="5"/>
        <v>53.869899999999994</v>
      </c>
      <c r="J282" s="8"/>
    </row>
    <row r="283" spans="1:10" ht="15" customHeight="1">
      <c r="A283" s="124"/>
      <c r="B283" s="140" t="s">
        <v>256</v>
      </c>
      <c r="C283" s="155"/>
      <c r="D283" s="275" t="s">
        <v>257</v>
      </c>
      <c r="E283" s="132">
        <f>SUM(E284:E285)</f>
        <v>316150</v>
      </c>
      <c r="F283" s="132">
        <f>SUM(F284:F285)</f>
        <v>136920</v>
      </c>
      <c r="G283" s="180">
        <f t="shared" si="5"/>
        <v>43.308556065158946</v>
      </c>
      <c r="J283" s="8"/>
    </row>
    <row r="284" spans="1:10" ht="15" customHeight="1">
      <c r="A284" s="124"/>
      <c r="B284" s="147"/>
      <c r="C284" s="304" t="s">
        <v>310</v>
      </c>
      <c r="D284" s="274" t="s">
        <v>309</v>
      </c>
      <c r="E284" s="196">
        <v>150</v>
      </c>
      <c r="F284" s="196">
        <v>150</v>
      </c>
      <c r="G284" s="184">
        <f t="shared" si="5"/>
        <v>100</v>
      </c>
      <c r="J284" s="8"/>
    </row>
    <row r="285" spans="1:10" ht="15" customHeight="1">
      <c r="A285" s="124"/>
      <c r="B285" s="61"/>
      <c r="C285" s="68" t="s">
        <v>76</v>
      </c>
      <c r="D285" s="67" t="s">
        <v>204</v>
      </c>
      <c r="E285" s="37">
        <v>316000</v>
      </c>
      <c r="F285" s="37">
        <v>136770</v>
      </c>
      <c r="G285" s="181">
        <f t="shared" si="5"/>
        <v>43.28164556962025</v>
      </c>
      <c r="J285" s="8"/>
    </row>
    <row r="286" spans="1:10" ht="15" customHeight="1">
      <c r="A286" s="124"/>
      <c r="B286" s="61"/>
      <c r="C286" s="68"/>
      <c r="D286" s="67" t="s">
        <v>205</v>
      </c>
      <c r="E286" s="37"/>
      <c r="F286" s="37"/>
      <c r="G286" s="181"/>
      <c r="J286" s="8"/>
    </row>
    <row r="287" spans="1:10" ht="20.25" customHeight="1">
      <c r="A287" s="125"/>
      <c r="B287" s="71"/>
      <c r="C287" s="62"/>
      <c r="D287" s="63" t="s">
        <v>203</v>
      </c>
      <c r="E287" s="41"/>
      <c r="F287" s="41"/>
      <c r="G287" s="182"/>
      <c r="J287" s="8"/>
    </row>
    <row r="288" spans="1:10" ht="15" customHeight="1" thickBot="1">
      <c r="A288" s="277" t="s">
        <v>144</v>
      </c>
      <c r="B288" s="232"/>
      <c r="C288" s="232"/>
      <c r="D288" s="233" t="s">
        <v>145</v>
      </c>
      <c r="E288" s="234">
        <f>SUM(E289)</f>
        <v>100000</v>
      </c>
      <c r="F288" s="235">
        <f>SUM(F289)</f>
        <v>100000</v>
      </c>
      <c r="G288" s="226">
        <f>F288/E288*100</f>
        <v>100</v>
      </c>
      <c r="J288" s="8"/>
    </row>
    <row r="289" spans="1:10" ht="15" customHeight="1">
      <c r="A289" s="124"/>
      <c r="B289" s="140" t="s">
        <v>146</v>
      </c>
      <c r="C289" s="155"/>
      <c r="D289" s="59" t="s">
        <v>258</v>
      </c>
      <c r="E289" s="215">
        <f>SUM(E290:E291)</f>
        <v>100000</v>
      </c>
      <c r="F289" s="141">
        <f>SUM(F290:F291)</f>
        <v>100000</v>
      </c>
      <c r="G289" s="183">
        <f>F289/E289*100</f>
        <v>100</v>
      </c>
      <c r="J289" s="8"/>
    </row>
    <row r="290" spans="1:10" ht="15" customHeight="1">
      <c r="A290" s="124"/>
      <c r="B290" s="61"/>
      <c r="C290" s="66" t="s">
        <v>76</v>
      </c>
      <c r="D290" s="205" t="s">
        <v>204</v>
      </c>
      <c r="E290" s="214">
        <v>100000</v>
      </c>
      <c r="F290" s="35">
        <v>100000</v>
      </c>
      <c r="G290" s="181">
        <f>F290/E290*100</f>
        <v>100</v>
      </c>
      <c r="J290" s="8"/>
    </row>
    <row r="291" spans="1:10" ht="15" customHeight="1">
      <c r="A291" s="124"/>
      <c r="B291" s="61"/>
      <c r="C291" s="68"/>
      <c r="D291" s="205" t="s">
        <v>205</v>
      </c>
      <c r="E291" s="214"/>
      <c r="F291" s="37"/>
      <c r="G291" s="181"/>
      <c r="J291" s="8"/>
    </row>
    <row r="292" spans="1:10" ht="15" customHeight="1">
      <c r="A292" s="125"/>
      <c r="B292" s="71"/>
      <c r="C292" s="62"/>
      <c r="D292" s="264" t="s">
        <v>203</v>
      </c>
      <c r="E292" s="280"/>
      <c r="F292" s="41"/>
      <c r="G292" s="182"/>
      <c r="J292" s="8"/>
    </row>
    <row r="293" spans="1:10" ht="15" customHeight="1" thickBot="1">
      <c r="A293" s="281" t="s">
        <v>259</v>
      </c>
      <c r="B293" s="261"/>
      <c r="C293" s="261"/>
      <c r="D293" s="282" t="s">
        <v>260</v>
      </c>
      <c r="E293" s="283">
        <f>SUM(E294,E307,E327,E333,E338)</f>
        <v>12021738</v>
      </c>
      <c r="F293" s="284">
        <f>SUM(F294,F307,F327,F333,F338)</f>
        <v>6011777.45</v>
      </c>
      <c r="G293" s="226">
        <f>F293/E293*100</f>
        <v>50.007556727654524</v>
      </c>
      <c r="J293" s="8"/>
    </row>
    <row r="294" spans="1:10" ht="15" customHeight="1">
      <c r="A294" s="124"/>
      <c r="B294" s="140" t="s">
        <v>261</v>
      </c>
      <c r="C294" s="69"/>
      <c r="D294" s="287" t="s">
        <v>168</v>
      </c>
      <c r="E294" s="215">
        <f>SUM(E295:E306)</f>
        <v>8376602</v>
      </c>
      <c r="F294" s="132">
        <f>SUM(F295:F306)</f>
        <v>4297056</v>
      </c>
      <c r="G294" s="183">
        <f>F294/E294*100</f>
        <v>51.29831881710507</v>
      </c>
      <c r="J294" s="8"/>
    </row>
    <row r="295" spans="1:10" ht="15" customHeight="1">
      <c r="A295" s="124"/>
      <c r="B295" s="61"/>
      <c r="C295" s="112" t="s">
        <v>135</v>
      </c>
      <c r="D295" s="205" t="s">
        <v>262</v>
      </c>
      <c r="E295" s="214">
        <v>1500</v>
      </c>
      <c r="F295" s="37">
        <v>0</v>
      </c>
      <c r="G295" s="181">
        <f>F295/E295*100</f>
        <v>0</v>
      </c>
      <c r="J295" s="8"/>
    </row>
    <row r="296" spans="1:10" ht="15" customHeight="1">
      <c r="A296" s="124"/>
      <c r="B296" s="61"/>
      <c r="C296" s="68"/>
      <c r="D296" s="205" t="s">
        <v>122</v>
      </c>
      <c r="E296" s="214"/>
      <c r="F296" s="37"/>
      <c r="G296" s="181"/>
      <c r="J296" s="8"/>
    </row>
    <row r="297" spans="1:10" ht="15" customHeight="1">
      <c r="A297" s="124"/>
      <c r="B297" s="61"/>
      <c r="C297" s="68"/>
      <c r="D297" s="205" t="s">
        <v>124</v>
      </c>
      <c r="E297" s="214"/>
      <c r="F297" s="37"/>
      <c r="G297" s="181"/>
      <c r="J297" s="8"/>
    </row>
    <row r="298" spans="1:10" ht="15" customHeight="1">
      <c r="A298" s="124"/>
      <c r="B298" s="61"/>
      <c r="C298" s="62"/>
      <c r="D298" s="264" t="s">
        <v>123</v>
      </c>
      <c r="E298" s="280"/>
      <c r="F298" s="41"/>
      <c r="G298" s="182"/>
      <c r="J298" s="8"/>
    </row>
    <row r="299" spans="1:10" ht="15" customHeight="1">
      <c r="A299" s="124"/>
      <c r="B299" s="61"/>
      <c r="C299" s="68" t="s">
        <v>169</v>
      </c>
      <c r="D299" s="205" t="s">
        <v>266</v>
      </c>
      <c r="E299" s="214">
        <v>8365102</v>
      </c>
      <c r="F299" s="37">
        <v>4297056</v>
      </c>
      <c r="G299" s="181">
        <f>F299/E299*100</f>
        <v>51.36884164711919</v>
      </c>
      <c r="J299" s="8"/>
    </row>
    <row r="300" spans="1:10" ht="15" customHeight="1">
      <c r="A300" s="124"/>
      <c r="B300" s="61"/>
      <c r="C300" s="68"/>
      <c r="D300" s="205" t="s">
        <v>263</v>
      </c>
      <c r="E300" s="214"/>
      <c r="F300" s="37"/>
      <c r="G300" s="181"/>
      <c r="J300" s="8"/>
    </row>
    <row r="301" spans="1:10" ht="15" customHeight="1">
      <c r="A301" s="124"/>
      <c r="B301" s="61"/>
      <c r="C301" s="68"/>
      <c r="D301" s="205" t="s">
        <v>264</v>
      </c>
      <c r="E301" s="214"/>
      <c r="F301" s="37"/>
      <c r="G301" s="181"/>
      <c r="J301" s="8"/>
    </row>
    <row r="302" spans="1:10" ht="15" customHeight="1">
      <c r="A302" s="124"/>
      <c r="B302" s="61"/>
      <c r="C302" s="62"/>
      <c r="D302" s="264" t="s">
        <v>265</v>
      </c>
      <c r="E302" s="280"/>
      <c r="F302" s="41"/>
      <c r="G302" s="182"/>
      <c r="J302" s="8"/>
    </row>
    <row r="303" spans="1:10" ht="15" customHeight="1">
      <c r="A303" s="124"/>
      <c r="B303" s="61"/>
      <c r="C303" s="118" t="s">
        <v>115</v>
      </c>
      <c r="D303" s="119" t="s">
        <v>253</v>
      </c>
      <c r="E303" s="214">
        <v>10000</v>
      </c>
      <c r="F303" s="37">
        <v>0</v>
      </c>
      <c r="G303" s="181">
        <f>F303/E303*100</f>
        <v>0</v>
      </c>
      <c r="J303" s="8"/>
    </row>
    <row r="304" spans="1:10" ht="15" customHeight="1">
      <c r="A304" s="124"/>
      <c r="B304" s="61"/>
      <c r="C304" s="118"/>
      <c r="D304" s="119" t="s">
        <v>122</v>
      </c>
      <c r="E304" s="214"/>
      <c r="F304" s="37"/>
      <c r="G304" s="181"/>
      <c r="J304" s="8"/>
    </row>
    <row r="305" spans="1:10" ht="15" customHeight="1">
      <c r="A305" s="124"/>
      <c r="B305" s="61"/>
      <c r="C305" s="118"/>
      <c r="D305" s="119" t="s">
        <v>124</v>
      </c>
      <c r="E305" s="214"/>
      <c r="F305" s="37"/>
      <c r="G305" s="181"/>
      <c r="J305" s="8"/>
    </row>
    <row r="306" spans="1:10" ht="15" customHeight="1" thickBot="1">
      <c r="A306" s="124"/>
      <c r="B306" s="94"/>
      <c r="C306" s="120"/>
      <c r="D306" s="212" t="s">
        <v>123</v>
      </c>
      <c r="E306" s="267"/>
      <c r="F306" s="52"/>
      <c r="G306" s="186"/>
      <c r="J306" s="8"/>
    </row>
    <row r="307" spans="1:10" ht="15" customHeight="1">
      <c r="A307" s="124"/>
      <c r="B307" s="147" t="s">
        <v>267</v>
      </c>
      <c r="C307" s="257"/>
      <c r="D307" s="285" t="s">
        <v>268</v>
      </c>
      <c r="E307" s="286">
        <f>SUM(E310:E326)</f>
        <v>3308366</v>
      </c>
      <c r="F307" s="286">
        <f>SUM(F310:F326)</f>
        <v>1692831.96</v>
      </c>
      <c r="G307" s="295">
        <f>F307/E307*100</f>
        <v>51.16821899390816</v>
      </c>
      <c r="J307" s="8"/>
    </row>
    <row r="308" spans="1:10" ht="15" customHeight="1">
      <c r="A308" s="124"/>
      <c r="B308" s="61"/>
      <c r="C308" s="68"/>
      <c r="D308" s="278" t="s">
        <v>269</v>
      </c>
      <c r="E308" s="279"/>
      <c r="F308" s="259"/>
      <c r="G308" s="199"/>
      <c r="J308" s="8"/>
    </row>
    <row r="309" spans="1:10" ht="15" customHeight="1">
      <c r="A309" s="124"/>
      <c r="B309" s="71"/>
      <c r="C309" s="62"/>
      <c r="D309" s="288" t="s">
        <v>270</v>
      </c>
      <c r="E309" s="289"/>
      <c r="F309" s="290"/>
      <c r="G309" s="276"/>
      <c r="J309" s="8"/>
    </row>
    <row r="310" spans="1:10" ht="15" customHeight="1">
      <c r="A310" s="124"/>
      <c r="B310" s="61"/>
      <c r="C310" s="64" t="s">
        <v>58</v>
      </c>
      <c r="D310" s="291" t="s">
        <v>8</v>
      </c>
      <c r="E310" s="292">
        <v>200</v>
      </c>
      <c r="F310" s="34">
        <v>0</v>
      </c>
      <c r="G310" s="184">
        <f>F310/E310*100</f>
        <v>0</v>
      </c>
      <c r="J310" s="8"/>
    </row>
    <row r="311" spans="1:10" ht="15" customHeight="1">
      <c r="A311" s="124"/>
      <c r="B311" s="61"/>
      <c r="C311" s="112" t="s">
        <v>135</v>
      </c>
      <c r="D311" s="205" t="s">
        <v>262</v>
      </c>
      <c r="E311" s="214">
        <v>5000</v>
      </c>
      <c r="F311" s="37">
        <v>739.55</v>
      </c>
      <c r="G311" s="181">
        <f>F311/E311*100</f>
        <v>14.790999999999999</v>
      </c>
      <c r="J311" s="8"/>
    </row>
    <row r="312" spans="1:10" ht="15" customHeight="1">
      <c r="A312" s="124"/>
      <c r="B312" s="61"/>
      <c r="C312" s="68"/>
      <c r="D312" s="205" t="s">
        <v>122</v>
      </c>
      <c r="E312" s="214"/>
      <c r="F312" s="37"/>
      <c r="G312" s="181"/>
      <c r="J312" s="8"/>
    </row>
    <row r="313" spans="1:10" ht="15" customHeight="1">
      <c r="A313" s="124"/>
      <c r="B313" s="61"/>
      <c r="C313" s="68"/>
      <c r="D313" s="205" t="s">
        <v>124</v>
      </c>
      <c r="E313" s="214"/>
      <c r="F313" s="37"/>
      <c r="G313" s="181"/>
      <c r="J313" s="8"/>
    </row>
    <row r="314" spans="1:10" ht="15" customHeight="1">
      <c r="A314" s="124"/>
      <c r="B314" s="61"/>
      <c r="C314" s="62"/>
      <c r="D314" s="264" t="s">
        <v>123</v>
      </c>
      <c r="E314" s="30"/>
      <c r="F314" s="41"/>
      <c r="G314" s="182"/>
      <c r="J314" s="8"/>
    </row>
    <row r="315" spans="1:10" ht="15" customHeight="1">
      <c r="A315" s="124"/>
      <c r="B315" s="61"/>
      <c r="C315" s="64" t="s">
        <v>57</v>
      </c>
      <c r="D315" s="291" t="s">
        <v>8</v>
      </c>
      <c r="E315" s="292">
        <v>2000</v>
      </c>
      <c r="F315" s="34">
        <v>2162.54</v>
      </c>
      <c r="G315" s="184">
        <f>F315/E315*100</f>
        <v>108.127</v>
      </c>
      <c r="J315" s="8"/>
    </row>
    <row r="316" spans="1:10" ht="15" customHeight="1">
      <c r="A316" s="124"/>
      <c r="B316" s="61"/>
      <c r="C316" s="118" t="s">
        <v>115</v>
      </c>
      <c r="D316" s="119" t="s">
        <v>253</v>
      </c>
      <c r="E316" s="214">
        <v>3267166</v>
      </c>
      <c r="F316" s="37">
        <v>1680015</v>
      </c>
      <c r="G316" s="181">
        <f>F316/E316*100</f>
        <v>51.421170519036984</v>
      </c>
      <c r="J316" s="8"/>
    </row>
    <row r="317" spans="1:10" ht="15" customHeight="1">
      <c r="A317" s="124"/>
      <c r="B317" s="61"/>
      <c r="C317" s="118"/>
      <c r="D317" s="119" t="s">
        <v>122</v>
      </c>
      <c r="E317" s="214"/>
      <c r="F317" s="37"/>
      <c r="G317" s="181"/>
      <c r="J317" s="8"/>
    </row>
    <row r="318" spans="1:10" ht="15" customHeight="1">
      <c r="A318" s="124"/>
      <c r="B318" s="61"/>
      <c r="C318" s="118"/>
      <c r="D318" s="119" t="s">
        <v>124</v>
      </c>
      <c r="E318" s="214"/>
      <c r="F318" s="37"/>
      <c r="G318" s="181"/>
      <c r="J318" s="8"/>
    </row>
    <row r="319" spans="1:10" ht="15" customHeight="1">
      <c r="A319" s="124"/>
      <c r="B319" s="61"/>
      <c r="C319" s="117"/>
      <c r="D319" s="293" t="s">
        <v>123</v>
      </c>
      <c r="E319" s="30"/>
      <c r="F319" s="41"/>
      <c r="G319" s="182"/>
      <c r="J319" s="8"/>
    </row>
    <row r="320" spans="1:10" ht="15" customHeight="1">
      <c r="A320" s="124"/>
      <c r="B320" s="61"/>
      <c r="C320" s="68" t="s">
        <v>140</v>
      </c>
      <c r="D320" s="115" t="s">
        <v>184</v>
      </c>
      <c r="E320" s="29">
        <v>24000</v>
      </c>
      <c r="F320" s="37">
        <v>5687.13</v>
      </c>
      <c r="G320" s="181">
        <f>F320/E320*100</f>
        <v>23.696375</v>
      </c>
      <c r="J320" s="8"/>
    </row>
    <row r="321" spans="1:10" ht="15" customHeight="1">
      <c r="A321" s="124"/>
      <c r="B321" s="61"/>
      <c r="C321" s="68"/>
      <c r="D321" s="154" t="s">
        <v>186</v>
      </c>
      <c r="E321" s="29"/>
      <c r="F321" s="37"/>
      <c r="G321" s="181"/>
      <c r="J321" s="8"/>
    </row>
    <row r="322" spans="1:10" ht="15" customHeight="1">
      <c r="A322" s="124"/>
      <c r="B322" s="61"/>
      <c r="C322" s="62"/>
      <c r="D322" s="72" t="s">
        <v>185</v>
      </c>
      <c r="E322" s="30"/>
      <c r="F322" s="41"/>
      <c r="G322" s="182"/>
      <c r="J322" s="8"/>
    </row>
    <row r="323" spans="1:10" ht="15" customHeight="1">
      <c r="A323" s="124"/>
      <c r="B323" s="61"/>
      <c r="C323" s="118" t="s">
        <v>115</v>
      </c>
      <c r="D323" s="119" t="s">
        <v>253</v>
      </c>
      <c r="E323" s="29">
        <v>10000</v>
      </c>
      <c r="F323" s="37">
        <v>4227.74</v>
      </c>
      <c r="G323" s="181">
        <f>F323/E323*100</f>
        <v>42.2774</v>
      </c>
      <c r="J323" s="8"/>
    </row>
    <row r="324" spans="1:10" ht="15" customHeight="1">
      <c r="A324" s="124"/>
      <c r="B324" s="61"/>
      <c r="C324" s="118"/>
      <c r="D324" s="119" t="s">
        <v>122</v>
      </c>
      <c r="E324" s="29"/>
      <c r="F324" s="37"/>
      <c r="G324" s="181"/>
      <c r="J324" s="8"/>
    </row>
    <row r="325" spans="1:10" ht="15" customHeight="1">
      <c r="A325" s="124"/>
      <c r="B325" s="61"/>
      <c r="C325" s="118"/>
      <c r="D325" s="119" t="s">
        <v>124</v>
      </c>
      <c r="E325" s="214"/>
      <c r="F325" s="37"/>
      <c r="G325" s="181"/>
      <c r="J325" s="8"/>
    </row>
    <row r="326" spans="1:10" ht="15" customHeight="1" thickBot="1">
      <c r="A326" s="124"/>
      <c r="B326" s="94"/>
      <c r="C326" s="120"/>
      <c r="D326" s="212" t="s">
        <v>123</v>
      </c>
      <c r="E326" s="294"/>
      <c r="F326" s="52"/>
      <c r="G326" s="186"/>
      <c r="J326" s="8"/>
    </row>
    <row r="327" spans="1:10" ht="15" customHeight="1">
      <c r="A327" s="124"/>
      <c r="B327" s="140" t="s">
        <v>271</v>
      </c>
      <c r="C327" s="155"/>
      <c r="D327" s="287" t="s">
        <v>272</v>
      </c>
      <c r="E327" s="215">
        <f>SUM(E328:E332)</f>
        <v>373</v>
      </c>
      <c r="F327" s="132">
        <f>SUM(F328:F332)</f>
        <v>187.49</v>
      </c>
      <c r="G327" s="183">
        <f>F327/E327*100</f>
        <v>50.26541554959786</v>
      </c>
      <c r="J327" s="8"/>
    </row>
    <row r="328" spans="1:10" ht="15" customHeight="1">
      <c r="A328" s="124"/>
      <c r="B328" s="61"/>
      <c r="C328" s="64" t="s">
        <v>58</v>
      </c>
      <c r="D328" s="291" t="s">
        <v>53</v>
      </c>
      <c r="E328" s="292">
        <v>50</v>
      </c>
      <c r="F328" s="34">
        <v>0.49</v>
      </c>
      <c r="G328" s="182">
        <f>F328/E328*100</f>
        <v>0.98</v>
      </c>
      <c r="J328" s="8"/>
    </row>
    <row r="329" spans="1:10" ht="15" customHeight="1">
      <c r="A329" s="124"/>
      <c r="B329" s="61"/>
      <c r="C329" s="66" t="s">
        <v>62</v>
      </c>
      <c r="D329" s="67" t="s">
        <v>107</v>
      </c>
      <c r="E329" s="214">
        <v>323</v>
      </c>
      <c r="F329" s="37">
        <v>187</v>
      </c>
      <c r="G329" s="181">
        <f>F329/E329*100</f>
        <v>57.89473684210527</v>
      </c>
      <c r="J329" s="8"/>
    </row>
    <row r="330" spans="1:10" ht="15" customHeight="1">
      <c r="A330" s="124"/>
      <c r="B330" s="61"/>
      <c r="C330" s="114"/>
      <c r="D330" s="205" t="s">
        <v>116</v>
      </c>
      <c r="E330" s="214"/>
      <c r="F330" s="37"/>
      <c r="G330" s="181"/>
      <c r="J330" s="8"/>
    </row>
    <row r="331" spans="1:10" ht="15" customHeight="1">
      <c r="A331" s="124"/>
      <c r="B331" s="61"/>
      <c r="C331" s="68"/>
      <c r="D331" s="205" t="s">
        <v>206</v>
      </c>
      <c r="E331" s="214"/>
      <c r="F331" s="37"/>
      <c r="G331" s="181"/>
      <c r="J331" s="8"/>
    </row>
    <row r="332" spans="1:10" ht="15" customHeight="1" thickBot="1">
      <c r="A332" s="124"/>
      <c r="B332" s="94"/>
      <c r="C332" s="95"/>
      <c r="D332" s="206" t="s">
        <v>207</v>
      </c>
      <c r="E332" s="294"/>
      <c r="F332" s="52"/>
      <c r="G332" s="186"/>
      <c r="J332" s="8"/>
    </row>
    <row r="333" spans="1:10" ht="15" customHeight="1">
      <c r="A333" s="124"/>
      <c r="B333" s="140" t="s">
        <v>273</v>
      </c>
      <c r="C333" s="140"/>
      <c r="D333" s="287" t="s">
        <v>274</v>
      </c>
      <c r="E333" s="215">
        <f>SUM(E334)</f>
        <v>301533</v>
      </c>
      <c r="F333" s="132">
        <f>SUM(F334)</f>
        <v>0</v>
      </c>
      <c r="G333" s="183">
        <f>F333/E333*100</f>
        <v>0</v>
      </c>
      <c r="J333" s="8"/>
    </row>
    <row r="334" spans="1:10" ht="15" customHeight="1">
      <c r="A334" s="124"/>
      <c r="B334" s="61"/>
      <c r="C334" s="66" t="s">
        <v>62</v>
      </c>
      <c r="D334" s="67" t="s">
        <v>107</v>
      </c>
      <c r="E334" s="214">
        <v>301533</v>
      </c>
      <c r="F334" s="37">
        <v>0</v>
      </c>
      <c r="G334" s="185">
        <f>F334/E334*100</f>
        <v>0</v>
      </c>
      <c r="J334" s="8"/>
    </row>
    <row r="335" spans="1:10" ht="15" customHeight="1">
      <c r="A335" s="124"/>
      <c r="B335" s="61"/>
      <c r="C335" s="114"/>
      <c r="D335" s="205" t="s">
        <v>116</v>
      </c>
      <c r="E335" s="214"/>
      <c r="F335" s="37"/>
      <c r="G335" s="181"/>
      <c r="J335" s="8"/>
    </row>
    <row r="336" spans="1:10" ht="15" customHeight="1">
      <c r="A336" s="124"/>
      <c r="B336" s="61"/>
      <c r="C336" s="68"/>
      <c r="D336" s="205" t="s">
        <v>206</v>
      </c>
      <c r="E336" s="214"/>
      <c r="F336" s="37"/>
      <c r="G336" s="181"/>
      <c r="J336" s="8"/>
    </row>
    <row r="337" spans="1:10" ht="15" customHeight="1" thickBot="1">
      <c r="A337" s="124"/>
      <c r="B337" s="94"/>
      <c r="C337" s="95"/>
      <c r="D337" s="206" t="s">
        <v>207</v>
      </c>
      <c r="E337" s="294"/>
      <c r="F337" s="52"/>
      <c r="G337" s="186"/>
      <c r="J337" s="8"/>
    </row>
    <row r="338" spans="1:10" ht="15" customHeight="1">
      <c r="A338" s="124"/>
      <c r="B338" s="61" t="s">
        <v>291</v>
      </c>
      <c r="C338" s="68"/>
      <c r="D338" s="106" t="s">
        <v>125</v>
      </c>
      <c r="E338" s="286">
        <f>E344</f>
        <v>34864</v>
      </c>
      <c r="F338" s="204">
        <f>F344</f>
        <v>21702</v>
      </c>
      <c r="G338" s="295">
        <f>F338/E338*100</f>
        <v>62.2475906379073</v>
      </c>
      <c r="J338" s="8"/>
    </row>
    <row r="339" spans="1:10" ht="15" customHeight="1">
      <c r="A339" s="124"/>
      <c r="B339" s="61"/>
      <c r="C339" s="68"/>
      <c r="D339" s="106" t="s">
        <v>292</v>
      </c>
      <c r="E339" s="214"/>
      <c r="F339" s="37"/>
      <c r="G339" s="181"/>
      <c r="J339" s="8"/>
    </row>
    <row r="340" spans="1:10" ht="15" customHeight="1">
      <c r="A340" s="124"/>
      <c r="B340" s="61"/>
      <c r="C340" s="68"/>
      <c r="D340" s="106" t="s">
        <v>293</v>
      </c>
      <c r="E340" s="214"/>
      <c r="F340" s="37"/>
      <c r="G340" s="181"/>
      <c r="J340" s="8"/>
    </row>
    <row r="341" spans="1:10" ht="15" customHeight="1">
      <c r="A341" s="124"/>
      <c r="B341" s="61"/>
      <c r="C341" s="68"/>
      <c r="D341" s="106" t="s">
        <v>294</v>
      </c>
      <c r="E341" s="214"/>
      <c r="F341" s="37"/>
      <c r="G341" s="181"/>
      <c r="J341" s="8"/>
    </row>
    <row r="342" spans="1:10" ht="15" customHeight="1">
      <c r="A342" s="124"/>
      <c r="B342" s="61"/>
      <c r="C342" s="68"/>
      <c r="D342" s="285" t="s">
        <v>295</v>
      </c>
      <c r="E342" s="214"/>
      <c r="F342" s="37"/>
      <c r="G342" s="181"/>
      <c r="J342" s="8"/>
    </row>
    <row r="343" spans="1:10" ht="15" customHeight="1">
      <c r="A343" s="124"/>
      <c r="B343" s="71"/>
      <c r="C343" s="62"/>
      <c r="D343" s="323" t="s">
        <v>296</v>
      </c>
      <c r="E343" s="280"/>
      <c r="F343" s="41"/>
      <c r="G343" s="182"/>
      <c r="J343" s="8"/>
    </row>
    <row r="344" spans="1:10" ht="15" customHeight="1">
      <c r="A344" s="124"/>
      <c r="B344" s="61"/>
      <c r="C344" s="66" t="s">
        <v>62</v>
      </c>
      <c r="D344" s="67" t="s">
        <v>107</v>
      </c>
      <c r="E344" s="214">
        <v>34864</v>
      </c>
      <c r="F344" s="37">
        <v>21702</v>
      </c>
      <c r="G344" s="185">
        <f>F344/E344*100</f>
        <v>62.2475906379073</v>
      </c>
      <c r="J344" s="8"/>
    </row>
    <row r="345" spans="1:10" ht="15" customHeight="1">
      <c r="A345" s="124"/>
      <c r="B345" s="61"/>
      <c r="C345" s="114"/>
      <c r="D345" s="205" t="s">
        <v>116</v>
      </c>
      <c r="E345" s="214"/>
      <c r="F345" s="37"/>
      <c r="G345" s="181"/>
      <c r="J345" s="8"/>
    </row>
    <row r="346" spans="1:10" ht="15" customHeight="1">
      <c r="A346" s="124"/>
      <c r="B346" s="61"/>
      <c r="C346" s="68"/>
      <c r="D346" s="205" t="s">
        <v>206</v>
      </c>
      <c r="E346" s="214"/>
      <c r="F346" s="37"/>
      <c r="G346" s="181"/>
      <c r="J346" s="8"/>
    </row>
    <row r="347" spans="1:10" ht="15" customHeight="1" thickBot="1">
      <c r="A347" s="324"/>
      <c r="B347" s="94"/>
      <c r="C347" s="95"/>
      <c r="D347" s="206" t="s">
        <v>207</v>
      </c>
      <c r="E347" s="294"/>
      <c r="F347" s="52"/>
      <c r="G347" s="186"/>
      <c r="J347" s="8"/>
    </row>
    <row r="348" spans="1:10" ht="15" customHeight="1" thickBot="1">
      <c r="A348" s="236" t="s">
        <v>42</v>
      </c>
      <c r="B348" s="237"/>
      <c r="C348" s="296"/>
      <c r="D348" s="233" t="s">
        <v>43</v>
      </c>
      <c r="E348" s="234">
        <f>SUM(E368,E372,E376,E349,E362)</f>
        <v>1644248</v>
      </c>
      <c r="F348" s="235">
        <f>SUM(F368,F372,F376,F349,F362)</f>
        <v>854456.01</v>
      </c>
      <c r="G348" s="226">
        <f>F348/E348*100</f>
        <v>51.96637064481757</v>
      </c>
      <c r="J348" s="9"/>
    </row>
    <row r="349" spans="1:10" ht="15" customHeight="1">
      <c r="A349" s="156"/>
      <c r="B349" s="139" t="s">
        <v>148</v>
      </c>
      <c r="C349" s="160"/>
      <c r="D349" s="91" t="s">
        <v>149</v>
      </c>
      <c r="E349" s="163">
        <f>SUM(E350:E361)</f>
        <v>1412400</v>
      </c>
      <c r="F349" s="175">
        <f>SUM(F350:F361)</f>
        <v>780742.15</v>
      </c>
      <c r="G349" s="183">
        <f>F349/E349*100</f>
        <v>55.27769399603512</v>
      </c>
      <c r="J349" s="9"/>
    </row>
    <row r="350" spans="1:10" ht="15" customHeight="1">
      <c r="A350" s="156"/>
      <c r="B350" s="297"/>
      <c r="C350" s="325" t="s">
        <v>290</v>
      </c>
      <c r="D350" s="326" t="s">
        <v>297</v>
      </c>
      <c r="E350" s="327">
        <v>0</v>
      </c>
      <c r="F350" s="328">
        <v>43.17</v>
      </c>
      <c r="G350" s="184">
        <v>0</v>
      </c>
      <c r="J350" s="9"/>
    </row>
    <row r="351" spans="1:10" ht="15" customHeight="1">
      <c r="A351" s="156"/>
      <c r="B351" s="297"/>
      <c r="C351" s="112" t="s">
        <v>101</v>
      </c>
      <c r="D351" s="67" t="s">
        <v>167</v>
      </c>
      <c r="E351" s="165">
        <v>1400200</v>
      </c>
      <c r="F351" s="166">
        <v>776426.7</v>
      </c>
      <c r="G351" s="181">
        <f>F351/E351*100</f>
        <v>55.4511284102271</v>
      </c>
      <c r="J351" s="9"/>
    </row>
    <row r="352" spans="1:10" ht="15" customHeight="1">
      <c r="A352" s="156"/>
      <c r="B352" s="297"/>
      <c r="C352" s="85"/>
      <c r="D352" s="63" t="s">
        <v>166</v>
      </c>
      <c r="E352" s="193"/>
      <c r="F352" s="194"/>
      <c r="G352" s="182"/>
      <c r="J352" s="9"/>
    </row>
    <row r="353" spans="1:10" ht="15" customHeight="1">
      <c r="A353" s="156"/>
      <c r="B353" s="297"/>
      <c r="C353" s="88" t="s">
        <v>233</v>
      </c>
      <c r="D353" s="67" t="s">
        <v>234</v>
      </c>
      <c r="E353" s="165">
        <v>5400</v>
      </c>
      <c r="F353" s="166">
        <v>3013.63</v>
      </c>
      <c r="G353" s="185">
        <f>F353/E353*100</f>
        <v>55.80796296296297</v>
      </c>
      <c r="J353" s="9"/>
    </row>
    <row r="354" spans="1:10" ht="15" customHeight="1">
      <c r="A354" s="156"/>
      <c r="B354" s="297"/>
      <c r="C354" s="62"/>
      <c r="D354" s="63" t="s">
        <v>235</v>
      </c>
      <c r="E354" s="193"/>
      <c r="F354" s="194"/>
      <c r="G354" s="182"/>
      <c r="J354" s="9"/>
    </row>
    <row r="355" spans="1:10" ht="15" customHeight="1">
      <c r="A355" s="156"/>
      <c r="B355" s="157"/>
      <c r="C355" s="68" t="s">
        <v>60</v>
      </c>
      <c r="D355" s="67" t="s">
        <v>179</v>
      </c>
      <c r="E355" s="162">
        <v>100</v>
      </c>
      <c r="F355" s="164">
        <v>0</v>
      </c>
      <c r="G355" s="181">
        <f>F355/E355*100</f>
        <v>0</v>
      </c>
      <c r="J355" s="9"/>
    </row>
    <row r="356" spans="1:10" ht="15" customHeight="1">
      <c r="A356" s="156"/>
      <c r="B356" s="157"/>
      <c r="C356" s="68"/>
      <c r="D356" s="67" t="s">
        <v>222</v>
      </c>
      <c r="E356" s="158"/>
      <c r="F356" s="159"/>
      <c r="G356" s="181"/>
      <c r="J356" s="9"/>
    </row>
    <row r="357" spans="1:10" ht="15" customHeight="1">
      <c r="A357" s="156"/>
      <c r="B357" s="157"/>
      <c r="C357" s="68"/>
      <c r="D357" s="67" t="s">
        <v>217</v>
      </c>
      <c r="E357" s="158"/>
      <c r="F357" s="159"/>
      <c r="G357" s="181"/>
      <c r="J357" s="9"/>
    </row>
    <row r="358" spans="1:10" ht="15" customHeight="1">
      <c r="A358" s="156"/>
      <c r="B358" s="157"/>
      <c r="C358" s="62"/>
      <c r="D358" s="63" t="s">
        <v>216</v>
      </c>
      <c r="E358" s="191"/>
      <c r="F358" s="192"/>
      <c r="G358" s="182"/>
      <c r="J358" s="9"/>
    </row>
    <row r="359" spans="1:10" ht="15" customHeight="1">
      <c r="A359" s="156"/>
      <c r="B359" s="157"/>
      <c r="C359" s="66" t="s">
        <v>64</v>
      </c>
      <c r="D359" s="84" t="s">
        <v>220</v>
      </c>
      <c r="E359" s="162">
        <v>3000</v>
      </c>
      <c r="F359" s="164">
        <v>1258.65</v>
      </c>
      <c r="G359" s="185">
        <f>F359/E359*100</f>
        <v>41.955000000000005</v>
      </c>
      <c r="J359" s="9"/>
    </row>
    <row r="360" spans="1:10" ht="15" customHeight="1">
      <c r="A360" s="156"/>
      <c r="B360" s="157"/>
      <c r="C360" s="62"/>
      <c r="D360" s="63" t="s">
        <v>219</v>
      </c>
      <c r="E360" s="193"/>
      <c r="F360" s="194"/>
      <c r="G360" s="182"/>
      <c r="J360" s="9"/>
    </row>
    <row r="361" spans="1:10" ht="15" customHeight="1" thickBot="1">
      <c r="A361" s="156"/>
      <c r="B361" s="157"/>
      <c r="C361" s="95" t="s">
        <v>57</v>
      </c>
      <c r="D361" s="54" t="s">
        <v>275</v>
      </c>
      <c r="E361" s="193">
        <v>3700</v>
      </c>
      <c r="F361" s="194">
        <v>0</v>
      </c>
      <c r="G361" s="185">
        <f>F361/E361*100</f>
        <v>0</v>
      </c>
      <c r="J361" s="9"/>
    </row>
    <row r="362" spans="1:10" ht="15" customHeight="1">
      <c r="A362" s="156"/>
      <c r="B362" s="139" t="s">
        <v>150</v>
      </c>
      <c r="C362" s="69"/>
      <c r="D362" s="220" t="s">
        <v>151</v>
      </c>
      <c r="E362" s="163">
        <f>SUM(E363:E367)</f>
        <v>55050</v>
      </c>
      <c r="F362" s="175">
        <f>SUM(F363:F367)</f>
        <v>24000</v>
      </c>
      <c r="G362" s="183">
        <f>F362/E362*100</f>
        <v>43.596730245231605</v>
      </c>
      <c r="J362" s="9"/>
    </row>
    <row r="363" spans="1:10" ht="15" customHeight="1">
      <c r="A363" s="156"/>
      <c r="B363" s="157"/>
      <c r="C363" s="68" t="s">
        <v>60</v>
      </c>
      <c r="D363" s="67" t="s">
        <v>179</v>
      </c>
      <c r="E363" s="165">
        <v>50</v>
      </c>
      <c r="F363" s="166">
        <v>0</v>
      </c>
      <c r="G363" s="181">
        <f>F363/E363*100</f>
        <v>0</v>
      </c>
      <c r="J363" s="9"/>
    </row>
    <row r="364" spans="1:10" ht="15" customHeight="1">
      <c r="A364" s="156"/>
      <c r="B364" s="157"/>
      <c r="C364" s="68"/>
      <c r="D364" s="67" t="s">
        <v>222</v>
      </c>
      <c r="E364" s="165"/>
      <c r="F364" s="166"/>
      <c r="G364" s="181"/>
      <c r="J364" s="9"/>
    </row>
    <row r="365" spans="1:10" ht="15" customHeight="1">
      <c r="A365" s="156"/>
      <c r="B365" s="157"/>
      <c r="C365" s="68"/>
      <c r="D365" s="67" t="s">
        <v>217</v>
      </c>
      <c r="E365" s="165"/>
      <c r="F365" s="166"/>
      <c r="G365" s="181"/>
      <c r="J365" s="9"/>
    </row>
    <row r="366" spans="1:10" ht="15" customHeight="1">
      <c r="A366" s="156"/>
      <c r="B366" s="157"/>
      <c r="C366" s="62"/>
      <c r="D366" s="63" t="s">
        <v>216</v>
      </c>
      <c r="E366" s="193"/>
      <c r="F366" s="194"/>
      <c r="G366" s="182"/>
      <c r="J366" s="9"/>
    </row>
    <row r="367" spans="1:10" ht="15" customHeight="1" thickBot="1">
      <c r="A367" s="156"/>
      <c r="B367" s="161"/>
      <c r="C367" s="95" t="s">
        <v>57</v>
      </c>
      <c r="D367" s="54" t="s">
        <v>275</v>
      </c>
      <c r="E367" s="167">
        <v>55000</v>
      </c>
      <c r="F367" s="168">
        <v>24000</v>
      </c>
      <c r="G367" s="188">
        <f>F367/E367*100</f>
        <v>43.63636363636363</v>
      </c>
      <c r="J367" s="9"/>
    </row>
    <row r="368" spans="1:10" ht="15" customHeight="1">
      <c r="A368" s="60"/>
      <c r="B368" s="82" t="s">
        <v>48</v>
      </c>
      <c r="C368" s="123"/>
      <c r="D368" s="98" t="s">
        <v>49</v>
      </c>
      <c r="E368" s="49">
        <f>SUM(E369:E371)</f>
        <v>26120</v>
      </c>
      <c r="F368" s="49">
        <f>SUM(F369:F371)</f>
        <v>440.79</v>
      </c>
      <c r="G368" s="183">
        <f>F368/E368*100</f>
        <v>1.6875574272588056</v>
      </c>
      <c r="J368" s="8"/>
    </row>
    <row r="369" spans="1:10" ht="15" customHeight="1">
      <c r="A369" s="60"/>
      <c r="B369" s="176"/>
      <c r="C369" s="64" t="s">
        <v>61</v>
      </c>
      <c r="D369" s="65" t="s">
        <v>178</v>
      </c>
      <c r="E369" s="216">
        <v>25000</v>
      </c>
      <c r="F369" s="142">
        <v>0</v>
      </c>
      <c r="G369" s="184">
        <v>0</v>
      </c>
      <c r="J369" s="8"/>
    </row>
    <row r="370" spans="1:10" ht="15" customHeight="1">
      <c r="A370" s="60"/>
      <c r="B370" s="79"/>
      <c r="C370" s="83" t="s">
        <v>58</v>
      </c>
      <c r="D370" s="65" t="s">
        <v>80</v>
      </c>
      <c r="E370" s="44">
        <v>400</v>
      </c>
      <c r="F370" s="34">
        <v>0</v>
      </c>
      <c r="G370" s="184">
        <f>F370/E370*100</f>
        <v>0</v>
      </c>
      <c r="J370" s="9"/>
    </row>
    <row r="371" spans="1:10" ht="15" customHeight="1" thickBot="1">
      <c r="A371" s="60"/>
      <c r="B371" s="79"/>
      <c r="C371" s="68" t="s">
        <v>57</v>
      </c>
      <c r="D371" s="128" t="s">
        <v>8</v>
      </c>
      <c r="E371" s="47">
        <v>720</v>
      </c>
      <c r="F371" s="37">
        <v>440.79</v>
      </c>
      <c r="G371" s="188">
        <f>F371/E371*100</f>
        <v>61.22083333333334</v>
      </c>
      <c r="J371" s="9"/>
    </row>
    <row r="372" spans="1:10" ht="15" customHeight="1">
      <c r="A372" s="60"/>
      <c r="B372" s="100" t="s">
        <v>114</v>
      </c>
      <c r="C372" s="126"/>
      <c r="D372" s="102" t="s">
        <v>132</v>
      </c>
      <c r="E372" s="53">
        <f>SUM(E374:E375)</f>
        <v>35000</v>
      </c>
      <c r="F372" s="53">
        <f>SUM(F374:F375)</f>
        <v>6879.09</v>
      </c>
      <c r="G372" s="187">
        <f>F372/E372*100</f>
        <v>19.654542857142857</v>
      </c>
      <c r="J372" s="9"/>
    </row>
    <row r="373" spans="1:10" ht="15" customHeight="1">
      <c r="A373" s="60"/>
      <c r="B373" s="82"/>
      <c r="C373" s="127"/>
      <c r="D373" s="98" t="s">
        <v>133</v>
      </c>
      <c r="E373" s="48"/>
      <c r="F373" s="41"/>
      <c r="G373" s="182"/>
      <c r="J373" s="9"/>
    </row>
    <row r="374" spans="1:10" ht="15" customHeight="1">
      <c r="A374" s="60"/>
      <c r="B374" s="79"/>
      <c r="C374" s="83" t="s">
        <v>58</v>
      </c>
      <c r="D374" s="65" t="s">
        <v>53</v>
      </c>
      <c r="E374" s="45">
        <v>32000</v>
      </c>
      <c r="F374" s="34">
        <v>5013.87</v>
      </c>
      <c r="G374" s="184">
        <f>F374/E374*100</f>
        <v>15.66834375</v>
      </c>
      <c r="H374" s="17"/>
      <c r="I374" s="17"/>
      <c r="J374" s="9"/>
    </row>
    <row r="375" spans="1:10" ht="15" customHeight="1" thickBot="1">
      <c r="A375" s="60"/>
      <c r="B375" s="79"/>
      <c r="C375" s="68" t="s">
        <v>57</v>
      </c>
      <c r="D375" s="128" t="s">
        <v>8</v>
      </c>
      <c r="E375" s="47">
        <v>3000</v>
      </c>
      <c r="F375" s="37">
        <v>1865.22</v>
      </c>
      <c r="G375" s="188">
        <v>0</v>
      </c>
      <c r="H375" s="17"/>
      <c r="I375" s="17"/>
      <c r="J375" s="9"/>
    </row>
    <row r="376" spans="1:10" ht="15" customHeight="1">
      <c r="A376" s="60"/>
      <c r="B376" s="57" t="s">
        <v>111</v>
      </c>
      <c r="C376" s="69"/>
      <c r="D376" s="59" t="s">
        <v>40</v>
      </c>
      <c r="E376" s="28">
        <f>SUM(E377:E388)</f>
        <v>115678</v>
      </c>
      <c r="F376" s="28">
        <f>SUM(F377:F388)</f>
        <v>42393.98</v>
      </c>
      <c r="G376" s="183">
        <f>F376/E376*100</f>
        <v>36.648265011497436</v>
      </c>
      <c r="J376" s="9"/>
    </row>
    <row r="377" spans="1:10" ht="15" customHeight="1">
      <c r="A377" s="60"/>
      <c r="B377" s="129"/>
      <c r="C377" s="217" t="s">
        <v>147</v>
      </c>
      <c r="D377" s="218" t="s">
        <v>209</v>
      </c>
      <c r="E377" s="321">
        <v>2500</v>
      </c>
      <c r="F377" s="321">
        <v>2442.78</v>
      </c>
      <c r="G377" s="181">
        <f>F377/E377*100</f>
        <v>97.7112</v>
      </c>
      <c r="J377" s="9"/>
    </row>
    <row r="378" spans="1:10" ht="15" customHeight="1">
      <c r="A378" s="60"/>
      <c r="B378" s="129"/>
      <c r="C378" s="322"/>
      <c r="D378" s="93" t="s">
        <v>210</v>
      </c>
      <c r="E378" s="197"/>
      <c r="F378" s="197"/>
      <c r="G378" s="182"/>
      <c r="J378" s="9"/>
    </row>
    <row r="379" spans="1:10" ht="15" customHeight="1">
      <c r="A379" s="60"/>
      <c r="B379" s="129"/>
      <c r="C379" s="68" t="s">
        <v>108</v>
      </c>
      <c r="D379" s="67" t="s">
        <v>211</v>
      </c>
      <c r="E379" s="29">
        <v>20000</v>
      </c>
      <c r="F379" s="37">
        <v>2662.2</v>
      </c>
      <c r="G379" s="181">
        <f>F379/E379*100</f>
        <v>13.310999999999998</v>
      </c>
      <c r="J379" s="152"/>
    </row>
    <row r="380" spans="1:10" ht="15" customHeight="1">
      <c r="A380" s="60"/>
      <c r="B380" s="129"/>
      <c r="C380" s="68"/>
      <c r="D380" s="67" t="s">
        <v>212</v>
      </c>
      <c r="E380" s="29"/>
      <c r="F380" s="37"/>
      <c r="G380" s="181"/>
      <c r="J380" s="9"/>
    </row>
    <row r="381" spans="1:10" ht="15" customHeight="1">
      <c r="A381" s="60"/>
      <c r="B381" s="129"/>
      <c r="C381" s="62"/>
      <c r="D381" s="63" t="s">
        <v>213</v>
      </c>
      <c r="E381" s="50"/>
      <c r="F381" s="41"/>
      <c r="G381" s="182"/>
      <c r="J381" s="9"/>
    </row>
    <row r="382" spans="1:10" ht="15" customHeight="1">
      <c r="A382" s="60"/>
      <c r="B382" s="129"/>
      <c r="C382" s="137" t="s">
        <v>225</v>
      </c>
      <c r="D382" s="154" t="s">
        <v>226</v>
      </c>
      <c r="E382" s="47">
        <v>38178</v>
      </c>
      <c r="F382" s="37">
        <v>31695.65</v>
      </c>
      <c r="G382" s="181">
        <f>F382/E382*100</f>
        <v>83.02071873854052</v>
      </c>
      <c r="J382" s="9"/>
    </row>
    <row r="383" spans="1:10" ht="15" customHeight="1">
      <c r="A383" s="60"/>
      <c r="B383" s="129"/>
      <c r="C383" s="80"/>
      <c r="D383" s="154" t="s">
        <v>229</v>
      </c>
      <c r="E383" s="47"/>
      <c r="F383" s="37"/>
      <c r="G383" s="181"/>
      <c r="J383" s="9"/>
    </row>
    <row r="384" spans="1:10" ht="15" customHeight="1">
      <c r="A384" s="60"/>
      <c r="B384" s="129"/>
      <c r="C384" s="80"/>
      <c r="D384" s="154" t="s">
        <v>230</v>
      </c>
      <c r="E384" s="47"/>
      <c r="F384" s="37"/>
      <c r="G384" s="181"/>
      <c r="J384" s="9"/>
    </row>
    <row r="385" spans="1:10" ht="15" customHeight="1">
      <c r="A385" s="60"/>
      <c r="B385" s="129"/>
      <c r="C385" s="80"/>
      <c r="D385" s="154" t="s">
        <v>227</v>
      </c>
      <c r="E385" s="47"/>
      <c r="F385" s="37"/>
      <c r="G385" s="181"/>
      <c r="J385" s="9"/>
    </row>
    <row r="386" spans="1:10" ht="15" customHeight="1">
      <c r="A386" s="60"/>
      <c r="B386" s="129"/>
      <c r="C386" s="97"/>
      <c r="D386" s="198" t="s">
        <v>228</v>
      </c>
      <c r="E386" s="50"/>
      <c r="F386" s="41"/>
      <c r="G386" s="182"/>
      <c r="J386" s="9"/>
    </row>
    <row r="387" spans="1:10" ht="15" customHeight="1">
      <c r="A387" s="60"/>
      <c r="B387" s="129"/>
      <c r="C387" s="66" t="s">
        <v>134</v>
      </c>
      <c r="D387" s="84" t="s">
        <v>278</v>
      </c>
      <c r="E387" s="47">
        <v>55000</v>
      </c>
      <c r="F387" s="37">
        <v>5593.35</v>
      </c>
      <c r="G387" s="181">
        <f>F387/E387*100</f>
        <v>10.169727272727274</v>
      </c>
      <c r="J387" s="177"/>
    </row>
    <row r="388" spans="1:10" ht="15" customHeight="1">
      <c r="A388" s="60"/>
      <c r="B388" s="129"/>
      <c r="C388" s="68"/>
      <c r="D388" s="67" t="s">
        <v>224</v>
      </c>
      <c r="E388" s="47"/>
      <c r="F388" s="37"/>
      <c r="G388" s="181"/>
      <c r="J388" s="9"/>
    </row>
    <row r="389" spans="1:10" ht="15" customHeight="1">
      <c r="A389" s="60"/>
      <c r="B389" s="129"/>
      <c r="C389" s="107"/>
      <c r="D389" s="67" t="s">
        <v>223</v>
      </c>
      <c r="E389" s="47"/>
      <c r="F389" s="37"/>
      <c r="G389" s="181"/>
      <c r="J389" s="9"/>
    </row>
    <row r="390" spans="1:10" ht="15" customHeight="1" thickBot="1">
      <c r="A390" s="227" t="s">
        <v>155</v>
      </c>
      <c r="B390" s="228"/>
      <c r="C390" s="229"/>
      <c r="D390" s="225" t="s">
        <v>156</v>
      </c>
      <c r="E390" s="230">
        <f>SUM(E391,)</f>
        <v>292300</v>
      </c>
      <c r="F390" s="230">
        <f>SUM(F391,)</f>
        <v>0</v>
      </c>
      <c r="G390" s="231">
        <f>F390/E390*100</f>
        <v>0</v>
      </c>
      <c r="J390" s="9"/>
    </row>
    <row r="391" spans="1:10" ht="15" customHeight="1">
      <c r="A391" s="86"/>
      <c r="B391" s="57" t="s">
        <v>157</v>
      </c>
      <c r="C391" s="195"/>
      <c r="D391" s="59" t="s">
        <v>214</v>
      </c>
      <c r="E391" s="141">
        <f>SUM(E392:E396)</f>
        <v>292300</v>
      </c>
      <c r="F391" s="141">
        <f>SUM(F392:F396)</f>
        <v>0</v>
      </c>
      <c r="G391" s="183">
        <f>F391/E391*100</f>
        <v>0</v>
      </c>
      <c r="J391" s="9"/>
    </row>
    <row r="392" spans="1:10" ht="15" customHeight="1">
      <c r="A392" s="86"/>
      <c r="B392" s="79"/>
      <c r="C392" s="137" t="s">
        <v>225</v>
      </c>
      <c r="D392" s="154" t="s">
        <v>226</v>
      </c>
      <c r="E392" s="47">
        <v>292300</v>
      </c>
      <c r="F392" s="37">
        <v>0</v>
      </c>
      <c r="G392" s="181">
        <f>F392/E392*100</f>
        <v>0</v>
      </c>
      <c r="J392" s="9"/>
    </row>
    <row r="393" spans="1:10" ht="15" customHeight="1">
      <c r="A393" s="86"/>
      <c r="B393" s="79"/>
      <c r="C393" s="80"/>
      <c r="D393" s="154" t="s">
        <v>229</v>
      </c>
      <c r="E393" s="47"/>
      <c r="F393" s="37"/>
      <c r="G393" s="181"/>
      <c r="J393" s="9"/>
    </row>
    <row r="394" spans="1:10" ht="15" customHeight="1">
      <c r="A394" s="86"/>
      <c r="B394" s="79"/>
      <c r="C394" s="80"/>
      <c r="D394" s="154" t="s">
        <v>230</v>
      </c>
      <c r="E394" s="47"/>
      <c r="F394" s="37"/>
      <c r="G394" s="181"/>
      <c r="J394" s="9"/>
    </row>
    <row r="395" spans="1:10" ht="15" customHeight="1">
      <c r="A395" s="86"/>
      <c r="B395" s="79"/>
      <c r="C395" s="80"/>
      <c r="D395" s="154" t="s">
        <v>227</v>
      </c>
      <c r="E395" s="47"/>
      <c r="F395" s="37"/>
      <c r="G395" s="181"/>
      <c r="J395" s="9"/>
    </row>
    <row r="396" spans="1:10" ht="15" customHeight="1" thickBot="1">
      <c r="A396" s="86"/>
      <c r="B396" s="79"/>
      <c r="C396" s="97"/>
      <c r="D396" s="198" t="s">
        <v>228</v>
      </c>
      <c r="E396" s="50"/>
      <c r="F396" s="41"/>
      <c r="G396" s="182"/>
      <c r="J396" s="9"/>
    </row>
    <row r="397" spans="1:10" ht="16.5" customHeight="1">
      <c r="A397" s="352" t="s">
        <v>50</v>
      </c>
      <c r="B397" s="353"/>
      <c r="C397" s="353"/>
      <c r="D397" s="354"/>
      <c r="E397" s="358">
        <f>SUM(E348,E390,E233,E182,E172,E121,E107,E77,E74,E56,E36,E30,E14,E288,E293,E221,)</f>
        <v>44123893.1</v>
      </c>
      <c r="F397" s="358">
        <f>SUM(F348,F390,F233,F182,F172,F121,F107,F77,F74,F56,F36,F30,F14,F288,F293,F221,)</f>
        <v>20541053.26</v>
      </c>
      <c r="G397" s="350">
        <f>F397/E397*100</f>
        <v>46.55312987330214</v>
      </c>
      <c r="H397" s="134"/>
      <c r="I397" s="135"/>
      <c r="J397" s="136"/>
    </row>
    <row r="398" spans="1:10" ht="16.5" customHeight="1" thickBot="1">
      <c r="A398" s="355"/>
      <c r="B398" s="356"/>
      <c r="C398" s="356"/>
      <c r="D398" s="357"/>
      <c r="E398" s="359"/>
      <c r="F398" s="359"/>
      <c r="G398" s="351"/>
      <c r="H398" s="134"/>
      <c r="I398" s="135"/>
      <c r="J398" s="136"/>
    </row>
    <row r="399" spans="3:7" ht="12.75">
      <c r="C399" s="18"/>
      <c r="D399" s="172"/>
      <c r="E399" s="173"/>
      <c r="F399" s="173"/>
      <c r="G399" s="18"/>
    </row>
    <row r="400" spans="3:7" ht="12.75">
      <c r="C400" s="18"/>
      <c r="D400" s="170"/>
      <c r="E400" s="171"/>
      <c r="F400" s="171"/>
      <c r="G400" s="18"/>
    </row>
    <row r="401" spans="3:7" ht="12.75">
      <c r="C401" s="18"/>
      <c r="D401" s="170"/>
      <c r="E401" s="171"/>
      <c r="F401" s="171"/>
      <c r="G401" s="18"/>
    </row>
    <row r="402" spans="3:7" ht="12.75">
      <c r="C402" s="18"/>
      <c r="D402" s="134"/>
      <c r="E402" s="135"/>
      <c r="F402" s="135"/>
      <c r="G402" s="18"/>
    </row>
    <row r="403" spans="3:7" ht="12.75">
      <c r="C403" s="22"/>
      <c r="D403" s="134"/>
      <c r="E403" s="135"/>
      <c r="F403" s="135"/>
      <c r="G403" s="18"/>
    </row>
    <row r="404" spans="3:7" ht="12.75">
      <c r="C404" s="22"/>
      <c r="D404" s="134"/>
      <c r="E404" s="135"/>
      <c r="F404" s="135"/>
      <c r="G404" s="18"/>
    </row>
    <row r="405" spans="3:7" ht="12.75">
      <c r="C405" s="18"/>
      <c r="D405" s="134"/>
      <c r="E405" s="135"/>
      <c r="F405" s="135"/>
      <c r="G405" s="18"/>
    </row>
    <row r="406" spans="3:7" ht="12.75">
      <c r="C406" s="18"/>
      <c r="D406" s="134"/>
      <c r="E406" s="135"/>
      <c r="F406" s="135"/>
      <c r="G406" s="18"/>
    </row>
    <row r="407" spans="3:7" ht="12.75">
      <c r="C407" s="18"/>
      <c r="D407" s="134"/>
      <c r="E407" s="135"/>
      <c r="F407" s="135"/>
      <c r="G407" s="18"/>
    </row>
    <row r="408" spans="3:7" ht="12.75">
      <c r="C408" s="18"/>
      <c r="D408" s="134"/>
      <c r="E408" s="135"/>
      <c r="F408" s="135"/>
      <c r="G408" s="18"/>
    </row>
    <row r="409" spans="3:7" ht="12.75">
      <c r="C409" s="18"/>
      <c r="D409" s="169"/>
      <c r="E409" s="146"/>
      <c r="F409" s="146"/>
      <c r="G409" s="18"/>
    </row>
    <row r="410" spans="3:7" ht="12.75">
      <c r="C410" s="18"/>
      <c r="D410" s="134"/>
      <c r="E410" s="135"/>
      <c r="F410" s="135"/>
      <c r="G410" s="18"/>
    </row>
    <row r="411" spans="3:7" ht="12.75">
      <c r="C411" s="18"/>
      <c r="D411" s="134"/>
      <c r="E411" s="135"/>
      <c r="F411" s="135"/>
      <c r="G411" s="18"/>
    </row>
    <row r="412" spans="3:7" ht="12.75">
      <c r="C412" s="18"/>
      <c r="D412" s="134"/>
      <c r="E412" s="135"/>
      <c r="F412" s="135"/>
      <c r="G412" s="18"/>
    </row>
    <row r="413" spans="3:7" ht="12.75">
      <c r="C413" s="18"/>
      <c r="D413" s="134"/>
      <c r="E413" s="135"/>
      <c r="F413" s="135"/>
      <c r="G413" s="18"/>
    </row>
    <row r="414" spans="3:7" ht="12.75">
      <c r="C414" s="18"/>
      <c r="D414" s="18"/>
      <c r="E414" s="19"/>
      <c r="F414" s="19"/>
      <c r="G414" s="18"/>
    </row>
    <row r="415" spans="3:7" ht="12.75">
      <c r="C415" s="18"/>
      <c r="D415" s="21"/>
      <c r="E415" s="20"/>
      <c r="F415" s="20"/>
      <c r="G415" s="18"/>
    </row>
    <row r="416" spans="3:7" ht="12.75">
      <c r="C416" s="18"/>
      <c r="D416" s="18"/>
      <c r="E416" s="19"/>
      <c r="F416" s="19"/>
      <c r="G416" s="18"/>
    </row>
    <row r="417" spans="3:7" ht="12.75">
      <c r="C417" s="18"/>
      <c r="D417" s="18"/>
      <c r="E417" s="19"/>
      <c r="F417" s="19"/>
      <c r="G417" s="18"/>
    </row>
    <row r="418" spans="3:7" ht="12.75">
      <c r="C418" s="18"/>
      <c r="D418" s="18"/>
      <c r="E418" s="19"/>
      <c r="F418" s="19"/>
      <c r="G418" s="18"/>
    </row>
    <row r="419" spans="3:7" ht="12.75">
      <c r="C419" s="18"/>
      <c r="D419" s="18"/>
      <c r="E419" s="19"/>
      <c r="F419" s="19"/>
      <c r="G419" s="18"/>
    </row>
    <row r="420" spans="3:7" ht="12.75">
      <c r="C420" s="18"/>
      <c r="D420" s="18"/>
      <c r="E420" s="19"/>
      <c r="F420" s="19"/>
      <c r="G420" s="18"/>
    </row>
    <row r="421" spans="3:7" ht="12.75">
      <c r="C421" s="18"/>
      <c r="D421" s="18"/>
      <c r="E421" s="19"/>
      <c r="F421" s="19"/>
      <c r="G421" s="18"/>
    </row>
    <row r="422" spans="3:7" ht="12.75">
      <c r="C422" s="18"/>
      <c r="D422" s="18"/>
      <c r="E422" s="19"/>
      <c r="F422" s="19"/>
      <c r="G422" s="18"/>
    </row>
    <row r="423" spans="3:7" ht="12.75">
      <c r="C423" s="18"/>
      <c r="D423" s="18"/>
      <c r="E423" s="19"/>
      <c r="F423" s="19"/>
      <c r="G423" s="18"/>
    </row>
    <row r="424" spans="3:7" ht="12.75">
      <c r="C424" s="18"/>
      <c r="D424" s="18"/>
      <c r="E424" s="19"/>
      <c r="F424" s="19"/>
      <c r="G424" s="18"/>
    </row>
    <row r="425" spans="3:7" ht="12.75">
      <c r="C425" s="18"/>
      <c r="D425" s="18"/>
      <c r="E425" s="19"/>
      <c r="F425" s="19"/>
      <c r="G425" s="18"/>
    </row>
    <row r="426" spans="3:7" ht="12.75">
      <c r="C426" s="18"/>
      <c r="D426" s="18"/>
      <c r="E426" s="19"/>
      <c r="F426" s="19"/>
      <c r="G426" s="18"/>
    </row>
    <row r="427" spans="5:7" ht="12.75">
      <c r="E427" s="17"/>
      <c r="F427" s="17"/>
      <c r="G427" s="18"/>
    </row>
    <row r="428" spans="5:7" ht="12.75">
      <c r="E428" s="17"/>
      <c r="F428" s="17"/>
      <c r="G428" s="18"/>
    </row>
    <row r="429" spans="5:7" ht="12.75">
      <c r="E429" s="17"/>
      <c r="F429" s="17"/>
      <c r="G429" s="18"/>
    </row>
    <row r="430" spans="4:7" ht="12.75">
      <c r="D430" s="18"/>
      <c r="E430" s="19"/>
      <c r="F430" s="19"/>
      <c r="G430" s="18"/>
    </row>
    <row r="431" spans="4:7" ht="12.75">
      <c r="D431" s="18"/>
      <c r="E431" s="19"/>
      <c r="F431" s="19"/>
      <c r="G431" s="18"/>
    </row>
    <row r="432" spans="4:7" ht="12.75">
      <c r="D432" s="18"/>
      <c r="E432" s="19"/>
      <c r="F432" s="19"/>
      <c r="G432" s="18"/>
    </row>
    <row r="433" spans="4:7" ht="12.75">
      <c r="D433" s="18"/>
      <c r="E433" s="19"/>
      <c r="F433" s="19"/>
      <c r="G433" s="18"/>
    </row>
    <row r="434" spans="5:6" ht="12.75">
      <c r="E434" s="17"/>
      <c r="F434" s="17"/>
    </row>
    <row r="435" spans="5:6" ht="12.75">
      <c r="E435" s="17"/>
      <c r="F435" s="17"/>
    </row>
    <row r="436" spans="5:6" ht="12.75">
      <c r="E436" s="17"/>
      <c r="F436" s="17"/>
    </row>
    <row r="437" spans="5:6" ht="12.75">
      <c r="E437" s="17"/>
      <c r="F437" s="17"/>
    </row>
    <row r="438" spans="5:6" ht="12.75">
      <c r="E438" s="17"/>
      <c r="F438" s="17"/>
    </row>
    <row r="439" spans="5:6" ht="12.75">
      <c r="E439" s="17"/>
      <c r="F439" s="17"/>
    </row>
    <row r="440" spans="5:6" ht="12.75">
      <c r="E440" s="17"/>
      <c r="F440" s="17"/>
    </row>
    <row r="441" spans="5:6" ht="12.75">
      <c r="E441" s="17"/>
      <c r="F441" s="17"/>
    </row>
    <row r="442" spans="5:6" ht="12.75">
      <c r="E442" s="17"/>
      <c r="F442" s="17"/>
    </row>
    <row r="443" spans="5:6" ht="12.75">
      <c r="E443" s="17"/>
      <c r="F443" s="17"/>
    </row>
    <row r="444" spans="5:6" ht="12.75">
      <c r="E444" s="17"/>
      <c r="F444" s="17"/>
    </row>
    <row r="445" spans="5:6" ht="12.75">
      <c r="E445" s="17"/>
      <c r="F445" s="17"/>
    </row>
    <row r="446" spans="5:6" ht="12.75">
      <c r="E446" s="17"/>
      <c r="F446" s="17"/>
    </row>
    <row r="447" spans="5:6" ht="12.75">
      <c r="E447" s="17"/>
      <c r="F447" s="17"/>
    </row>
    <row r="448" spans="5:6" ht="12.75">
      <c r="E448" s="17"/>
      <c r="F448" s="17"/>
    </row>
    <row r="449" spans="5:6" ht="12.75">
      <c r="E449" s="17"/>
      <c r="F449" s="17"/>
    </row>
    <row r="450" spans="5:6" ht="12.75">
      <c r="E450" s="17"/>
      <c r="F450" s="17"/>
    </row>
    <row r="451" spans="5:6" ht="12.75">
      <c r="E451" s="17"/>
      <c r="F451" s="17"/>
    </row>
    <row r="452" spans="5:6" ht="12.75">
      <c r="E452" s="17"/>
      <c r="F452" s="17"/>
    </row>
    <row r="453" spans="5:6" ht="12.75">
      <c r="E453" s="17"/>
      <c r="F453" s="17"/>
    </row>
    <row r="454" spans="5:6" ht="12.75">
      <c r="E454" s="17"/>
      <c r="F454" s="17"/>
    </row>
    <row r="455" spans="5:6" ht="12.75">
      <c r="E455" s="17"/>
      <c r="F455" s="17"/>
    </row>
    <row r="456" spans="5:6" ht="12.75">
      <c r="E456" s="17"/>
      <c r="F456" s="17"/>
    </row>
    <row r="457" spans="5:6" ht="12.75">
      <c r="E457" s="17"/>
      <c r="F457" s="17"/>
    </row>
    <row r="458" spans="5:6" ht="12.75">
      <c r="E458" s="17"/>
      <c r="F458" s="17"/>
    </row>
    <row r="459" spans="5:6" ht="12.75">
      <c r="E459" s="17"/>
      <c r="F459" s="17"/>
    </row>
    <row r="460" spans="5:6" ht="12.75">
      <c r="E460" s="17"/>
      <c r="F460" s="17"/>
    </row>
    <row r="461" spans="5:6" ht="12.75">
      <c r="E461" s="17"/>
      <c r="F461" s="17"/>
    </row>
    <row r="462" spans="5:6" ht="12.75">
      <c r="E462" s="17"/>
      <c r="F462" s="17"/>
    </row>
    <row r="463" spans="5:6" ht="12.75">
      <c r="E463" s="17"/>
      <c r="F463" s="17"/>
    </row>
    <row r="464" spans="5:6" ht="12.75">
      <c r="E464" s="17"/>
      <c r="F464" s="17"/>
    </row>
    <row r="465" spans="5:6" ht="12.75">
      <c r="E465" s="17"/>
      <c r="F465" s="17"/>
    </row>
    <row r="466" spans="5:6" ht="12.75">
      <c r="E466" s="17"/>
      <c r="F466" s="17"/>
    </row>
    <row r="467" spans="5:6" ht="12.75">
      <c r="E467" s="17"/>
      <c r="F467" s="17"/>
    </row>
    <row r="468" spans="5:6" ht="12.75">
      <c r="E468" s="17"/>
      <c r="F468" s="17"/>
    </row>
    <row r="469" spans="5:6" ht="12.75">
      <c r="E469" s="17"/>
      <c r="F469" s="17"/>
    </row>
    <row r="470" spans="5:6" ht="12.75">
      <c r="E470" s="17"/>
      <c r="F470" s="17"/>
    </row>
    <row r="471" spans="5:6" ht="12.75">
      <c r="E471" s="17"/>
      <c r="F471" s="17"/>
    </row>
    <row r="472" spans="5:6" ht="12.75">
      <c r="E472" s="17"/>
      <c r="F472" s="17"/>
    </row>
    <row r="473" spans="5:6" ht="12.75">
      <c r="E473" s="17"/>
      <c r="F473" s="17"/>
    </row>
    <row r="474" spans="5:6" ht="12.75">
      <c r="E474" s="17"/>
      <c r="F474" s="17"/>
    </row>
    <row r="475" spans="5:6" ht="12.75">
      <c r="E475" s="17"/>
      <c r="F475" s="17"/>
    </row>
    <row r="476" spans="5:6" ht="12.75">
      <c r="E476" s="17"/>
      <c r="F476" s="17"/>
    </row>
    <row r="477" spans="5:6" ht="12.75">
      <c r="E477" s="17"/>
      <c r="F477" s="17"/>
    </row>
    <row r="478" spans="5:6" ht="12.75">
      <c r="E478" s="17"/>
      <c r="F478" s="17"/>
    </row>
    <row r="479" spans="5:6" ht="12.75">
      <c r="E479" s="17"/>
      <c r="F479" s="17"/>
    </row>
    <row r="480" spans="5:6" ht="12.75">
      <c r="E480" s="17"/>
      <c r="F480" s="17"/>
    </row>
    <row r="481" spans="5:6" ht="12.75">
      <c r="E481" s="17"/>
      <c r="F481" s="17"/>
    </row>
    <row r="482" spans="5:6" ht="12.75">
      <c r="E482" s="17"/>
      <c r="F482" s="17"/>
    </row>
    <row r="483" spans="5:6" ht="12.75">
      <c r="E483" s="17"/>
      <c r="F483" s="17"/>
    </row>
    <row r="484" spans="5:6" ht="12.75">
      <c r="E484" s="17"/>
      <c r="F484" s="17"/>
    </row>
    <row r="485" spans="5:6" ht="12.75">
      <c r="E485" s="17"/>
      <c r="F485" s="17"/>
    </row>
    <row r="486" spans="5:6" ht="12.75">
      <c r="E486" s="17"/>
      <c r="F486" s="17"/>
    </row>
    <row r="487" spans="5:6" ht="12.75">
      <c r="E487" s="17"/>
      <c r="F487" s="17"/>
    </row>
    <row r="488" spans="5:6" ht="12.75">
      <c r="E488" s="17"/>
      <c r="F488" s="17"/>
    </row>
    <row r="489" spans="5:6" ht="12.75">
      <c r="E489" s="17"/>
      <c r="F489" s="17"/>
    </row>
    <row r="490" spans="5:6" ht="12.75">
      <c r="E490" s="17"/>
      <c r="F490" s="17"/>
    </row>
    <row r="491" spans="5:6" ht="12.75">
      <c r="E491" s="17"/>
      <c r="F491" s="17"/>
    </row>
    <row r="492" spans="5:6" ht="12.75">
      <c r="E492" s="17"/>
      <c r="F492" s="17"/>
    </row>
    <row r="493" spans="5:6" ht="12.75">
      <c r="E493" s="17"/>
      <c r="F493" s="17"/>
    </row>
    <row r="494" spans="5:6" ht="12.75">
      <c r="E494" s="17"/>
      <c r="F494" s="17"/>
    </row>
    <row r="495" spans="5:6" ht="12.75">
      <c r="E495" s="17"/>
      <c r="F495" s="17"/>
    </row>
    <row r="496" spans="5:6" ht="12.75">
      <c r="E496" s="17"/>
      <c r="F496" s="17"/>
    </row>
    <row r="497" spans="5:6" ht="12.75">
      <c r="E497" s="17"/>
      <c r="F497" s="17"/>
    </row>
    <row r="498" spans="5:6" ht="12.75">
      <c r="E498" s="17"/>
      <c r="F498" s="17"/>
    </row>
    <row r="499" spans="5:6" ht="12.75">
      <c r="E499" s="17"/>
      <c r="F499" s="17"/>
    </row>
    <row r="500" spans="5:6" ht="12.75">
      <c r="E500" s="17"/>
      <c r="F500" s="17"/>
    </row>
    <row r="501" spans="5:6" ht="12.75">
      <c r="E501" s="17"/>
      <c r="F501" s="17"/>
    </row>
    <row r="502" spans="5:6" ht="12.75">
      <c r="E502" s="17"/>
      <c r="F502" s="17"/>
    </row>
    <row r="503" spans="5:6" ht="12.75">
      <c r="E503" s="17"/>
      <c r="F503" s="17"/>
    </row>
    <row r="504" spans="5:6" ht="12.75">
      <c r="E504" s="17"/>
      <c r="F504" s="17"/>
    </row>
    <row r="505" spans="5:6" ht="12.75">
      <c r="E505" s="17"/>
      <c r="F505" s="17"/>
    </row>
    <row r="506" spans="5:6" ht="12.75">
      <c r="E506" s="17"/>
      <c r="F506" s="17"/>
    </row>
    <row r="507" spans="5:6" ht="12.75">
      <c r="E507" s="17"/>
      <c r="F507" s="17"/>
    </row>
    <row r="508" spans="5:6" ht="12.75">
      <c r="E508" s="17"/>
      <c r="F508" s="17"/>
    </row>
    <row r="509" spans="5:6" ht="12.75">
      <c r="E509" s="17"/>
      <c r="F509" s="17"/>
    </row>
    <row r="510" spans="5:6" ht="12.75">
      <c r="E510" s="17"/>
      <c r="F510" s="17"/>
    </row>
    <row r="511" spans="5:6" ht="12.75">
      <c r="E511" s="17"/>
      <c r="F511" s="17"/>
    </row>
    <row r="512" spans="5:6" ht="12.75">
      <c r="E512" s="17"/>
      <c r="F512" s="17"/>
    </row>
    <row r="513" spans="5:6" ht="12.75">
      <c r="E513" s="17"/>
      <c r="F513" s="17"/>
    </row>
    <row r="514" spans="5:6" ht="12.75">
      <c r="E514" s="17"/>
      <c r="F514" s="17"/>
    </row>
    <row r="515" spans="5:6" ht="12.75">
      <c r="E515" s="17"/>
      <c r="F515" s="17"/>
    </row>
    <row r="516" spans="5:6" ht="12.75">
      <c r="E516" s="17"/>
      <c r="F516" s="17"/>
    </row>
    <row r="517" spans="5:6" ht="12.75">
      <c r="E517" s="17"/>
      <c r="F517" s="17"/>
    </row>
    <row r="518" spans="5:6" ht="12.75">
      <c r="E518" s="17"/>
      <c r="F518" s="17"/>
    </row>
    <row r="519" spans="5:6" ht="12.75">
      <c r="E519" s="17"/>
      <c r="F519" s="17"/>
    </row>
    <row r="520" spans="5:6" ht="12.75">
      <c r="E520" s="17"/>
      <c r="F520" s="17"/>
    </row>
  </sheetData>
  <sheetProtection/>
  <mergeCells count="17">
    <mergeCell ref="G397:G398"/>
    <mergeCell ref="B10:B12"/>
    <mergeCell ref="F1:G1"/>
    <mergeCell ref="A397:D398"/>
    <mergeCell ref="E397:E398"/>
    <mergeCell ref="F397:F398"/>
    <mergeCell ref="A10:A12"/>
    <mergeCell ref="C10:C12"/>
    <mergeCell ref="A2:G2"/>
    <mergeCell ref="A3:G3"/>
    <mergeCell ref="D10:D12"/>
    <mergeCell ref="G10:G12"/>
    <mergeCell ref="A7:G7"/>
    <mergeCell ref="A8:G8"/>
    <mergeCell ref="A4:G4"/>
    <mergeCell ref="A5:G5"/>
    <mergeCell ref="A6:G6"/>
  </mergeCells>
  <printOptions/>
  <pageMargins left="0" right="0" top="0.7874015748031497" bottom="1.3779527559055118" header="0.5118110236220472" footer="0.5118110236220472"/>
  <pageSetup horizontalDpi="600" verticalDpi="600" orientation="portrait" paperSize="9" scale="90" r:id="rId1"/>
  <headerFooter alignWithMargins="0">
    <oddHeader>&amp;CREALIZACJA DOCHODÓW BUDŻETOWYCH ZA I PÓŁROCZE 2020 r.</oddHeader>
    <oddFooter>&amp;L
&amp;CStrona &amp;P&amp;RTabela Nr 1 
Wójt Gminy Mrągowo
Piotr Piercewicz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lowczy</dc:creator>
  <cp:keywords/>
  <dc:description/>
  <cp:lastModifiedBy>lk</cp:lastModifiedBy>
  <cp:lastPrinted>2020-07-20T10:53:57Z</cp:lastPrinted>
  <dcterms:created xsi:type="dcterms:W3CDTF">2001-11-11T13:11:28Z</dcterms:created>
  <dcterms:modified xsi:type="dcterms:W3CDTF">2020-08-27T13:10:30Z</dcterms:modified>
  <cp:category/>
  <cp:version/>
  <cp:contentType/>
  <cp:contentStatus/>
</cp:coreProperties>
</file>