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5480" windowHeight="7650" tabRatio="541" activeTab="0"/>
  </bookViews>
  <sheets>
    <sheet name="Zał_nr_1_wydr" sheetId="1" r:id="rId1"/>
  </sheets>
  <definedNames/>
  <calcPr fullCalcOnLoad="1"/>
</workbook>
</file>

<file path=xl/sharedStrings.xml><?xml version="1.0" encoding="utf-8"?>
<sst xmlns="http://schemas.openxmlformats.org/spreadsheetml/2006/main" count="135" uniqueCount="114">
  <si>
    <t>Lp.</t>
  </si>
  <si>
    <t>Wyszczególnienie</t>
  </si>
  <si>
    <t>Rok 2020</t>
  </si>
  <si>
    <t>Rok 2021</t>
  </si>
  <si>
    <t>Rok 2022</t>
  </si>
  <si>
    <t>Rok 2023</t>
  </si>
  <si>
    <t>Rok 2024</t>
  </si>
  <si>
    <t>Rok 2025</t>
  </si>
  <si>
    <t>Dochody ogółem, z tego:</t>
  </si>
  <si>
    <t>dochody majątkowe, w tym:</t>
  </si>
  <si>
    <t>Planowana łączna kwota spłaty zobowiązań</t>
  </si>
  <si>
    <t xml:space="preserve">Maksymalny dopuszczalny wskaźnik spłaty z art.. 243 </t>
  </si>
  <si>
    <t>Spełnienie wskaźnika spłaty z art. 243 po uwzględnieniu art.. 244</t>
  </si>
  <si>
    <t>Rok 2026</t>
  </si>
  <si>
    <t>Rok 2027</t>
  </si>
  <si>
    <t>Rok 2028</t>
  </si>
  <si>
    <t>Rok 2029</t>
  </si>
  <si>
    <t>Rok 2030</t>
  </si>
  <si>
    <t>Rok 2031</t>
  </si>
  <si>
    <t>Rok 2032</t>
  </si>
  <si>
    <t>Rok 2033</t>
  </si>
  <si>
    <t>dochody bieżące, w tym:</t>
  </si>
  <si>
    <t>- dochody z tytułu udziału we wpływach z podatku dochodowego od osób fizycznych</t>
  </si>
  <si>
    <t>- z subwencji ogólnej</t>
  </si>
  <si>
    <t>- z tytułu dotacji oraz środków przeznaczonych na inwestycje</t>
  </si>
  <si>
    <t>- ze sprzedaży majątku</t>
  </si>
  <si>
    <t>Wydatki ogółem, z tego:</t>
  </si>
  <si>
    <t>wydatki bieżące, w tym:</t>
  </si>
  <si>
    <t>- z tytułu poręczeń i gwarancji, w tym:</t>
  </si>
  <si>
    <t xml:space="preserve">  '- gwarancje i poręczenia podlegające wyłączeniu z limituspłaty zobowiązań, o których mowa w art.. 243 ustawy</t>
  </si>
  <si>
    <t xml:space="preserve">- wydatki na obsługę długu </t>
  </si>
  <si>
    <t>- odsetki i dyskonto określone w art.. 243 ust. 1 ustawy, w tym:</t>
  </si>
  <si>
    <t>odsetki i dyskonto podlegające wyłączeniu z limitu spłaty zobowiązań, o którym mowa w art.. 243 ustaw, z tytułu zobowiązań zaciągniętych na wkład krajowy</t>
  </si>
  <si>
    <t>odsetki i dyskonto podlegające wyłączeniu z limitu spłaty zobowiązań, o których mowa w art. 243 ustawy, w terminie 90 dni po zakończeniu programu, projektu lub zadania i otrzymaniu refundacji z tych środków (bez odsetek i dyskonta od zobowiązań na wkład krajowy)</t>
  </si>
  <si>
    <t>- Wydatki majątkowe</t>
  </si>
  <si>
    <t>Wynik budżetu:</t>
  </si>
  <si>
    <t>Przychody budżetu:</t>
  </si>
  <si>
    <t>nadwyżka budżetowa z lat ubiegłych, w tym:</t>
  </si>
  <si>
    <t>- na pokrycie deficytu budżetu</t>
  </si>
  <si>
    <t>Wolne środki o których mowa w art.. 217 ust. 2 pkt 6 ustawy, w tym:</t>
  </si>
  <si>
    <t>- na pokrycie deficytu budżeu</t>
  </si>
  <si>
    <t>Kredyty, pożyczki, emisja papierów wartościowych, w tym:</t>
  </si>
  <si>
    <t>Inne przychody niezwiązane z zaciągnieciem długu, w tym:</t>
  </si>
  <si>
    <t>Rozchody budżetowe;</t>
  </si>
  <si>
    <t>Spłata rat kapitałowych kredytów i pożyczek oraz wykup papierów wartościowych</t>
  </si>
  <si>
    <t>w tym łączna kwota przypadających na dany rok kwot ustawowych wyłączeń określonych w art. 243 ust 3 ustawy</t>
  </si>
  <si>
    <t>kwota przypadających na dany rok kwot ustawowych wyłączeń określonych w art.. 243 ust. 3a ustawy</t>
  </si>
  <si>
    <t>kwota przypadających na dany rok kwot ustawowych wyłączeń określonych w art.. 243 ustawy</t>
  </si>
  <si>
    <t>Inne rozchody niezwiązane ze spłatą długu</t>
  </si>
  <si>
    <t>Wynik budzetu:</t>
  </si>
  <si>
    <t>Kwota długu:</t>
  </si>
  <si>
    <t>Kwota zobowiązań wynikających z przejęcia przez jednostkę samorządu terytorialnego zobowiązań po likwidowanych i przekształconych jednostkach zaliczanych do sektora finansów publicznych</t>
  </si>
  <si>
    <t>Relacja zobowiązania wydatków bieżących, o których mowa w art. 242 ustawy, w tym:</t>
  </si>
  <si>
    <t>Przenaczenie prognozowanej nazwyżki budżetowej, w tym na:</t>
  </si>
  <si>
    <t>spłatę kredytów, pożyczek i papierów wartościowych</t>
  </si>
  <si>
    <t>Wydatki bieżące na wynagrodzenia i składki od nich naliczone</t>
  </si>
  <si>
    <t>Wydatki objęte limitem, o którym mowa w art.. 226 ust. 3 pkt 4 ustawy, z tego:</t>
  </si>
  <si>
    <t>bieżące:</t>
  </si>
  <si>
    <t>majątkowe:</t>
  </si>
  <si>
    <t>1.1</t>
  </si>
  <si>
    <t>1.1.1</t>
  </si>
  <si>
    <t>1.1.2.</t>
  </si>
  <si>
    <t>1.1.3</t>
  </si>
  <si>
    <t>1.1.3.1</t>
  </si>
  <si>
    <t>1.1.4</t>
  </si>
  <si>
    <t>1.1.5</t>
  </si>
  <si>
    <t>1.2</t>
  </si>
  <si>
    <t>1.2.1</t>
  </si>
  <si>
    <t>1.2.2.</t>
  </si>
  <si>
    <t>2.1</t>
  </si>
  <si>
    <t>2.1.1</t>
  </si>
  <si>
    <t>2.1.1.1</t>
  </si>
  <si>
    <t>2.1.2.</t>
  </si>
  <si>
    <t>2.1.2.1</t>
  </si>
  <si>
    <t>2.1.2.2</t>
  </si>
  <si>
    <t>2.1.2.3</t>
  </si>
  <si>
    <t>2.2</t>
  </si>
  <si>
    <t>4.1</t>
  </si>
  <si>
    <t>4.1.1</t>
  </si>
  <si>
    <t>4.2.</t>
  </si>
  <si>
    <t>4.2.1.</t>
  </si>
  <si>
    <t>4.3</t>
  </si>
  <si>
    <t>4.3.1</t>
  </si>
  <si>
    <t>4.4.</t>
  </si>
  <si>
    <t>4.4.1</t>
  </si>
  <si>
    <t>5.1</t>
  </si>
  <si>
    <t>5.1.1</t>
  </si>
  <si>
    <t>5.1.1.2</t>
  </si>
  <si>
    <t>5.1.1.3.</t>
  </si>
  <si>
    <t>5.2</t>
  </si>
  <si>
    <t>Różnica między dochodami bieżącymi a wydatkami bieżącymi</t>
  </si>
  <si>
    <t>Różnica między dochodami bieżącymi skorygowanymi o nadwyżkę budżetową z lat ubiegłych, a wydatkami bieżącymi pomiejszonymi o wydatki</t>
  </si>
  <si>
    <t>TAK</t>
  </si>
  <si>
    <t>Tabela nr 1</t>
  </si>
  <si>
    <t>PLAN</t>
  </si>
  <si>
    <t>LATA OBJĘTE PROGNOZĄ FINANSOWĄ</t>
  </si>
  <si>
    <t xml:space="preserve"> do Załącznika nr 3</t>
  </si>
  <si>
    <t>do zarządzenia Wójta Gminy Mrągowo nr 247/20</t>
  </si>
  <si>
    <t>z dnia 27 sierpnia 2020 r.</t>
  </si>
  <si>
    <t>w sprawie: informacji z wykonania budżetu za I półrocze 2020 r.</t>
  </si>
  <si>
    <t>Wykonanie na dzień 30.06.2020 r.</t>
  </si>
  <si>
    <t>Rok 2034</t>
  </si>
  <si>
    <t>Rok 2035</t>
  </si>
  <si>
    <t>Rok 2036</t>
  </si>
  <si>
    <t>Rok 2037</t>
  </si>
  <si>
    <t>Wieloletnia Prognoza Finansowa  dla Gminy Mrągowo na lata 2020–2037</t>
  </si>
  <si>
    <t>- z tytułu dotacji i środków przenaczonych na cele bieżące</t>
  </si>
  <si>
    <t>- pozostałe dochody bieżące</t>
  </si>
  <si>
    <t>- w tym z podatku od nieruchomości</t>
  </si>
  <si>
    <t>3a</t>
  </si>
  <si>
    <t>w tym kwota prognozowanej nadwyżki budzetowej przeznaczona na spłatę kredytów, pozyczek lub wykupu papierów wartościowych</t>
  </si>
  <si>
    <t>14.</t>
  </si>
  <si>
    <t>14.1</t>
  </si>
  <si>
    <t>14.2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</si>
</sst>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#,##0.000"/>
  </numFmts>
  <fonts count="3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8"/>
      <color indexed="9"/>
      <name val="Czcionka tekstu podstawowego"/>
      <family val="2"/>
    </font>
    <font>
      <sz val="14"/>
      <color indexed="9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theme="0"/>
      <name val="Czcionka tekstu podstawowego"/>
      <family val="2"/>
    </font>
    <font>
      <sz val="18"/>
      <color theme="0"/>
      <name val="Czcionka tekstu podstawowego"/>
      <family val="2"/>
    </font>
    <font>
      <sz val="14"/>
      <color theme="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34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 horizontal="right" vertical="center"/>
    </xf>
    <xf numFmtId="0" fontId="34" fillId="0" borderId="0" xfId="0" applyFont="1" applyAlignment="1">
      <alignment/>
    </xf>
    <xf numFmtId="3" fontId="34" fillId="24" borderId="0" xfId="0" applyNumberFormat="1" applyFont="1" applyFill="1" applyAlignment="1">
      <alignment/>
    </xf>
    <xf numFmtId="3" fontId="34" fillId="25" borderId="0" xfId="0" applyNumberFormat="1" applyFont="1" applyFill="1" applyAlignment="1">
      <alignment/>
    </xf>
    <xf numFmtId="4" fontId="34" fillId="25" borderId="0" xfId="0" applyNumberFormat="1" applyFont="1" applyFill="1" applyAlignment="1">
      <alignment/>
    </xf>
    <xf numFmtId="0" fontId="34" fillId="25" borderId="0" xfId="0" applyFont="1" applyFill="1" applyAlignment="1">
      <alignment/>
    </xf>
    <xf numFmtId="3" fontId="34" fillId="26" borderId="0" xfId="0" applyNumberFormat="1" applyFont="1" applyFill="1" applyAlignment="1">
      <alignment/>
    </xf>
    <xf numFmtId="4" fontId="1" fillId="0" borderId="13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9" fillId="24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34" fillId="24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20" fillId="27" borderId="14" xfId="0" applyFont="1" applyFill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1" fillId="0" borderId="15" xfId="0" applyFont="1" applyBorder="1" applyAlignment="1" quotePrefix="1">
      <alignment horizontal="left" vertical="center" wrapText="1"/>
    </xf>
    <xf numFmtId="0" fontId="21" fillId="0" borderId="15" xfId="0" applyFont="1" applyBorder="1" applyAlignment="1" quotePrefix="1">
      <alignment horizontal="left" vertical="center"/>
    </xf>
    <xf numFmtId="0" fontId="21" fillId="0" borderId="16" xfId="0" applyFont="1" applyBorder="1" applyAlignment="1" quotePrefix="1">
      <alignment horizontal="left" vertical="center" wrapText="1"/>
    </xf>
    <xf numFmtId="0" fontId="21" fillId="0" borderId="17" xfId="0" applyFont="1" applyBorder="1" applyAlignment="1" quotePrefix="1">
      <alignment horizontal="left" vertical="center"/>
    </xf>
    <xf numFmtId="0" fontId="21" fillId="0" borderId="18" xfId="0" applyFont="1" applyBorder="1" applyAlignment="1" quotePrefix="1">
      <alignment horizontal="left" vertical="center" wrapText="1"/>
    </xf>
    <xf numFmtId="0" fontId="20" fillId="27" borderId="19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1" fillId="0" borderId="20" xfId="0" applyFont="1" applyBorder="1" applyAlignment="1" quotePrefix="1">
      <alignment horizontal="left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 quotePrefix="1">
      <alignment horizontal="left" vertical="center" wrapText="1"/>
    </xf>
    <xf numFmtId="0" fontId="20" fillId="28" borderId="19" xfId="0" applyFont="1" applyFill="1" applyBorder="1" applyAlignment="1">
      <alignment horizontal="left" vertical="center" wrapText="1"/>
    </xf>
    <xf numFmtId="0" fontId="20" fillId="28" borderId="18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1" xfId="0" applyFont="1" applyBorder="1" applyAlignment="1" quotePrefix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0" fillId="28" borderId="11" xfId="0" applyFont="1" applyFill="1" applyBorder="1" applyAlignment="1">
      <alignment horizontal="left" vertical="center" wrapText="1"/>
    </xf>
    <xf numFmtId="0" fontId="21" fillId="28" borderId="11" xfId="0" applyFont="1" applyFill="1" applyBorder="1" applyAlignment="1">
      <alignment horizontal="left" vertical="center" wrapText="1"/>
    </xf>
    <xf numFmtId="0" fontId="20" fillId="29" borderId="11" xfId="0" applyFont="1" applyFill="1" applyBorder="1" applyAlignment="1">
      <alignment horizontal="left" vertical="center" wrapText="1"/>
    </xf>
    <xf numFmtId="0" fontId="20" fillId="30" borderId="19" xfId="0" applyFont="1" applyFill="1" applyBorder="1" applyAlignment="1">
      <alignment horizontal="left" vertical="center" wrapText="1"/>
    </xf>
    <xf numFmtId="0" fontId="21" fillId="31" borderId="19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3" fontId="24" fillId="27" borderId="21" xfId="0" applyNumberFormat="1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25" fillId="0" borderId="23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25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24" fillId="28" borderId="30" xfId="0" applyNumberFormat="1" applyFont="1" applyFill="1" applyBorder="1" applyAlignment="1">
      <alignment horizontal="right" vertical="center"/>
    </xf>
    <xf numFmtId="3" fontId="24" fillId="28" borderId="31" xfId="0" applyNumberFormat="1" applyFont="1" applyFill="1" applyBorder="1" applyAlignment="1">
      <alignment horizontal="right" vertical="center"/>
    </xf>
    <xf numFmtId="3" fontId="24" fillId="28" borderId="32" xfId="0" applyNumberFormat="1" applyFont="1" applyFill="1" applyBorder="1" applyAlignment="1">
      <alignment horizontal="right" vertical="center"/>
    </xf>
    <xf numFmtId="3" fontId="25" fillId="28" borderId="33" xfId="0" applyNumberFormat="1" applyFont="1" applyFill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25" fillId="28" borderId="11" xfId="0" applyNumberFormat="1" applyFont="1" applyFill="1" applyBorder="1" applyAlignment="1">
      <alignment horizontal="right" vertical="center"/>
    </xf>
    <xf numFmtId="3" fontId="1" fillId="28" borderId="11" xfId="0" applyNumberFormat="1" applyFont="1" applyFill="1" applyBorder="1" applyAlignment="1">
      <alignment horizontal="right" vertical="center"/>
    </xf>
    <xf numFmtId="3" fontId="24" fillId="29" borderId="11" xfId="0" applyNumberFormat="1" applyFont="1" applyFill="1" applyBorder="1" applyAlignment="1">
      <alignment horizontal="right" vertical="center"/>
    </xf>
    <xf numFmtId="3" fontId="1" fillId="31" borderId="30" xfId="0" applyNumberFormat="1" applyFont="1" applyFill="1" applyBorder="1" applyAlignment="1">
      <alignment horizontal="right" vertical="center"/>
    </xf>
    <xf numFmtId="3" fontId="1" fillId="0" borderId="33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0" fontId="20" fillId="27" borderId="37" xfId="0" applyFont="1" applyFill="1" applyBorder="1" applyAlignment="1">
      <alignment horizontal="center" vertical="center"/>
    </xf>
    <xf numFmtId="0" fontId="20" fillId="27" borderId="38" xfId="0" applyFont="1" applyFill="1" applyBorder="1" applyAlignment="1">
      <alignment horizontal="center" vertical="center"/>
    </xf>
    <xf numFmtId="0" fontId="20" fillId="28" borderId="38" xfId="0" applyFont="1" applyFill="1" applyBorder="1" applyAlignment="1">
      <alignment horizontal="center" vertical="center"/>
    </xf>
    <xf numFmtId="0" fontId="20" fillId="28" borderId="39" xfId="0" applyFont="1" applyFill="1" applyBorder="1" applyAlignment="1">
      <alignment horizontal="center" vertical="center"/>
    </xf>
    <xf numFmtId="0" fontId="20" fillId="28" borderId="40" xfId="0" applyFont="1" applyFill="1" applyBorder="1" applyAlignment="1">
      <alignment horizontal="center" vertical="center"/>
    </xf>
    <xf numFmtId="0" fontId="20" fillId="29" borderId="40" xfId="0" applyFont="1" applyFill="1" applyBorder="1" applyAlignment="1">
      <alignment horizontal="center" vertical="center"/>
    </xf>
    <xf numFmtId="0" fontId="20" fillId="30" borderId="38" xfId="0" applyFont="1" applyFill="1" applyBorder="1" applyAlignment="1">
      <alignment horizontal="center" vertical="center"/>
    </xf>
    <xf numFmtId="0" fontId="20" fillId="31" borderId="38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6" fontId="22" fillId="0" borderId="38" xfId="0" applyNumberFormat="1" applyFont="1" applyBorder="1" applyAlignment="1" quotePrefix="1">
      <alignment horizontal="center" vertical="center"/>
    </xf>
    <xf numFmtId="0" fontId="26" fillId="0" borderId="42" xfId="0" applyFont="1" applyBorder="1" applyAlignment="1" quotePrefix="1">
      <alignment horizontal="center" vertical="center"/>
    </xf>
    <xf numFmtId="0" fontId="21" fillId="0" borderId="42" xfId="0" applyFont="1" applyBorder="1" applyAlignment="1" quotePrefix="1">
      <alignment horizontal="center" vertical="center"/>
    </xf>
    <xf numFmtId="14" fontId="21" fillId="0" borderId="43" xfId="0" applyNumberFormat="1" applyFont="1" applyBorder="1" applyAlignment="1" quotePrefix="1">
      <alignment horizontal="center" vertical="center"/>
    </xf>
    <xf numFmtId="0" fontId="21" fillId="0" borderId="44" xfId="0" applyFont="1" applyBorder="1" applyAlignment="1" quotePrefix="1">
      <alignment horizontal="center" vertical="center"/>
    </xf>
    <xf numFmtId="0" fontId="21" fillId="0" borderId="39" xfId="0" applyFont="1" applyBorder="1" applyAlignment="1" quotePrefix="1">
      <alignment horizontal="center" vertical="center"/>
    </xf>
    <xf numFmtId="16" fontId="21" fillId="0" borderId="42" xfId="0" applyNumberFormat="1" applyFont="1" applyBorder="1" applyAlignment="1" quotePrefix="1">
      <alignment horizontal="center" vertical="center"/>
    </xf>
    <xf numFmtId="0" fontId="21" fillId="0" borderId="45" xfId="0" applyFont="1" applyBorder="1" applyAlignment="1" quotePrefix="1">
      <alignment horizontal="center" vertical="center"/>
    </xf>
    <xf numFmtId="0" fontId="21" fillId="0" borderId="46" xfId="0" applyFont="1" applyBorder="1" applyAlignment="1" quotePrefix="1">
      <alignment horizontal="center" vertical="center"/>
    </xf>
    <xf numFmtId="0" fontId="21" fillId="0" borderId="38" xfId="0" applyFont="1" applyBorder="1" applyAlignment="1" quotePrefix="1">
      <alignment horizontal="center" vertical="center"/>
    </xf>
    <xf numFmtId="0" fontId="21" fillId="0" borderId="40" xfId="0" applyFont="1" applyBorder="1" applyAlignment="1" quotePrefix="1">
      <alignment horizontal="center" vertical="center"/>
    </xf>
    <xf numFmtId="0" fontId="20" fillId="28" borderId="40" xfId="0" applyFont="1" applyFill="1" applyBorder="1" applyAlignment="1" quotePrefix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3" fontId="24" fillId="32" borderId="11" xfId="0" applyNumberFormat="1" applyFont="1" applyFill="1" applyBorder="1" applyAlignment="1">
      <alignment horizontal="right" vertical="center"/>
    </xf>
    <xf numFmtId="4" fontId="24" fillId="27" borderId="11" xfId="0" applyNumberFormat="1" applyFont="1" applyFill="1" applyBorder="1" applyAlignment="1">
      <alignment horizontal="right" vertical="center"/>
    </xf>
    <xf numFmtId="3" fontId="24" fillId="27" borderId="11" xfId="0" applyNumberFormat="1" applyFont="1" applyFill="1" applyBorder="1" applyAlignment="1">
      <alignment horizontal="right" vertical="center"/>
    </xf>
    <xf numFmtId="4" fontId="24" fillId="27" borderId="21" xfId="0" applyNumberFormat="1" applyFont="1" applyFill="1" applyBorder="1" applyAlignment="1">
      <alignment horizontal="right" vertical="center"/>
    </xf>
    <xf numFmtId="4" fontId="25" fillId="0" borderId="1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25" fillId="0" borderId="23" xfId="0" applyNumberFormat="1" applyFont="1" applyBorder="1" applyAlignment="1">
      <alignment horizontal="right" vertical="center"/>
    </xf>
    <xf numFmtId="4" fontId="24" fillId="32" borderId="11" xfId="0" applyNumberFormat="1" applyFont="1" applyFill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 horizontal="right" vertical="center"/>
    </xf>
    <xf numFmtId="4" fontId="25" fillId="0" borderId="24" xfId="0" applyNumberFormat="1" applyFont="1" applyBorder="1" applyAlignment="1">
      <alignment horizontal="right" vertical="center"/>
    </xf>
    <xf numFmtId="4" fontId="24" fillId="28" borderId="30" xfId="0" applyNumberFormat="1" applyFont="1" applyFill="1" applyBorder="1" applyAlignment="1">
      <alignment horizontal="right" vertical="center"/>
    </xf>
    <xf numFmtId="4" fontId="25" fillId="28" borderId="33" xfId="0" applyNumberFormat="1" applyFont="1" applyFill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25" fillId="28" borderId="11" xfId="0" applyNumberFormat="1" applyFont="1" applyFill="1" applyBorder="1" applyAlignment="1">
      <alignment horizontal="right" vertical="center"/>
    </xf>
    <xf numFmtId="4" fontId="1" fillId="28" borderId="11" xfId="0" applyNumberFormat="1" applyFont="1" applyFill="1" applyBorder="1" applyAlignment="1">
      <alignment horizontal="right" vertical="center"/>
    </xf>
    <xf numFmtId="4" fontId="24" fillId="30" borderId="30" xfId="0" applyNumberFormat="1" applyFont="1" applyFill="1" applyBorder="1" applyAlignment="1">
      <alignment horizontal="right" vertical="center"/>
    </xf>
    <xf numFmtId="4" fontId="1" fillId="28" borderId="13" xfId="0" applyNumberFormat="1" applyFont="1" applyFill="1" applyBorder="1" applyAlignment="1">
      <alignment horizontal="right" vertical="center"/>
    </xf>
    <xf numFmtId="4" fontId="25" fillId="28" borderId="13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3" xfId="0" applyNumberFormat="1" applyFont="1" applyFill="1" applyBorder="1" applyAlignment="1">
      <alignment horizontal="right" vertical="center"/>
    </xf>
    <xf numFmtId="4" fontId="23" fillId="0" borderId="48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25" fillId="0" borderId="51" xfId="0" applyNumberFormat="1" applyFont="1" applyBorder="1" applyAlignment="1">
      <alignment horizontal="right" vertical="center"/>
    </xf>
    <xf numFmtId="4" fontId="24" fillId="27" borderId="13" xfId="0" applyNumberFormat="1" applyFont="1" applyFill="1" applyBorder="1" applyAlignment="1">
      <alignment horizontal="right" vertical="center"/>
    </xf>
    <xf numFmtId="4" fontId="24" fillId="32" borderId="13" xfId="0" applyNumberFormat="1" applyFont="1" applyFill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4" fontId="1" fillId="0" borderId="53" xfId="0" applyNumberFormat="1" applyFont="1" applyBorder="1" applyAlignment="1">
      <alignment horizontal="right" vertical="center"/>
    </xf>
    <xf numFmtId="4" fontId="25" fillId="0" borderId="54" xfId="0" applyNumberFormat="1" applyFont="1" applyBorder="1" applyAlignment="1">
      <alignment horizontal="right" vertical="center"/>
    </xf>
    <xf numFmtId="4" fontId="24" fillId="29" borderId="13" xfId="0" applyNumberFormat="1" applyFont="1" applyFill="1" applyBorder="1" applyAlignment="1">
      <alignment horizontal="right" vertical="center"/>
    </xf>
    <xf numFmtId="4" fontId="1" fillId="31" borderId="55" xfId="0" applyNumberFormat="1" applyFont="1" applyFill="1" applyBorder="1" applyAlignment="1">
      <alignment horizontal="right" vertical="center"/>
    </xf>
    <xf numFmtId="4" fontId="1" fillId="0" borderId="48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3" fontId="1" fillId="0" borderId="4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4" fillId="29" borderId="56" xfId="0" applyFont="1" applyFill="1" applyBorder="1" applyAlignment="1">
      <alignment horizontal="center" vertical="center" wrapText="1"/>
    </xf>
    <xf numFmtId="4" fontId="24" fillId="27" borderId="57" xfId="0" applyNumberFormat="1" applyFont="1" applyFill="1" applyBorder="1" applyAlignment="1">
      <alignment horizontal="right" vertical="center"/>
    </xf>
    <xf numFmtId="0" fontId="24" fillId="29" borderId="58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24" fillId="28" borderId="10" xfId="0" applyNumberFormat="1" applyFont="1" applyFill="1" applyBorder="1" applyAlignment="1">
      <alignment horizontal="right" vertical="center"/>
    </xf>
    <xf numFmtId="4" fontId="24" fillId="28" borderId="48" xfId="0" applyNumberFormat="1" applyFont="1" applyFill="1" applyBorder="1" applyAlignment="1">
      <alignment horizontal="right" vertical="center"/>
    </xf>
    <xf numFmtId="4" fontId="25" fillId="28" borderId="48" xfId="0" applyNumberFormat="1" applyFont="1" applyFill="1" applyBorder="1" applyAlignment="1">
      <alignment horizontal="right" vertical="center"/>
    </xf>
    <xf numFmtId="4" fontId="24" fillId="29" borderId="11" xfId="0" applyNumberFormat="1" applyFont="1" applyFill="1" applyBorder="1" applyAlignment="1">
      <alignment horizontal="right" vertical="center"/>
    </xf>
    <xf numFmtId="4" fontId="24" fillId="28" borderId="31" xfId="0" applyNumberFormat="1" applyFont="1" applyFill="1" applyBorder="1" applyAlignment="1">
      <alignment horizontal="right" vertical="center"/>
    </xf>
    <xf numFmtId="0" fontId="22" fillId="0" borderId="59" xfId="0" applyFont="1" applyBorder="1" applyAlignment="1" quotePrefix="1">
      <alignment horizontal="center" vertical="center"/>
    </xf>
    <xf numFmtId="0" fontId="27" fillId="0" borderId="60" xfId="0" applyFont="1" applyBorder="1" applyAlignment="1">
      <alignment horizontal="left" vertical="center" wrapText="1"/>
    </xf>
    <xf numFmtId="3" fontId="1" fillId="0" borderId="61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4" fontId="1" fillId="0" borderId="64" xfId="0" applyNumberFormat="1" applyFont="1" applyBorder="1" applyAlignment="1">
      <alignment vertical="center"/>
    </xf>
    <xf numFmtId="0" fontId="24" fillId="29" borderId="1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36" fillId="25" borderId="0" xfId="0" applyFont="1" applyFill="1" applyAlignment="1">
      <alignment horizontal="center"/>
    </xf>
    <xf numFmtId="0" fontId="20" fillId="29" borderId="65" xfId="0" applyFont="1" applyFill="1" applyBorder="1" applyAlignment="1">
      <alignment horizontal="center" vertical="center"/>
    </xf>
    <xf numFmtId="0" fontId="20" fillId="29" borderId="66" xfId="0" applyFont="1" applyFill="1" applyBorder="1" applyAlignment="1">
      <alignment horizontal="center" vertical="center"/>
    </xf>
    <xf numFmtId="0" fontId="20" fillId="29" borderId="6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0" fontId="20" fillId="29" borderId="12" xfId="0" applyFont="1" applyFill="1" applyBorder="1" applyAlignment="1">
      <alignment horizontal="center" vertical="center"/>
    </xf>
    <xf numFmtId="0" fontId="20" fillId="29" borderId="68" xfId="0" applyFont="1" applyFill="1" applyBorder="1" applyAlignment="1">
      <alignment horizontal="center" vertical="center"/>
    </xf>
    <xf numFmtId="0" fontId="20" fillId="29" borderId="69" xfId="0" applyFont="1" applyFill="1" applyBorder="1" applyAlignment="1">
      <alignment horizontal="center" vertical="center"/>
    </xf>
    <xf numFmtId="0" fontId="20" fillId="29" borderId="39" xfId="0" applyFont="1" applyFill="1" applyBorder="1" applyAlignment="1">
      <alignment horizontal="center" vertical="center"/>
    </xf>
    <xf numFmtId="0" fontId="20" fillId="29" borderId="7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29" borderId="71" xfId="0" applyFont="1" applyFill="1" applyBorder="1" applyAlignment="1">
      <alignment horizontal="center" vertical="center"/>
    </xf>
    <xf numFmtId="0" fontId="20" fillId="29" borderId="72" xfId="0" applyFont="1" applyFill="1" applyBorder="1" applyAlignment="1">
      <alignment horizontal="center" vertical="center"/>
    </xf>
    <xf numFmtId="0" fontId="20" fillId="29" borderId="73" xfId="0" applyFont="1" applyFill="1" applyBorder="1" applyAlignment="1">
      <alignment horizontal="center" vertical="center"/>
    </xf>
    <xf numFmtId="0" fontId="24" fillId="29" borderId="13" xfId="0" applyFont="1" applyFill="1" applyBorder="1" applyAlignment="1">
      <alignment horizontal="center" vertical="center" wrapText="1"/>
    </xf>
    <xf numFmtId="0" fontId="24" fillId="29" borderId="5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PageLayoutView="0" workbookViewId="0" topLeftCell="K1">
      <pane ySplit="11" topLeftCell="A12" activePane="bottomLeft" state="frozen"/>
      <selection pane="topLeft" activeCell="I1" sqref="I1"/>
      <selection pane="bottomLeft" activeCell="L6" sqref="L6:U6"/>
    </sheetView>
  </sheetViews>
  <sheetFormatPr defaultColWidth="8.796875" defaultRowHeight="14.25"/>
  <cols>
    <col min="1" max="1" width="5.3984375" style="0" customWidth="1"/>
    <col min="2" max="2" width="19" style="0" customWidth="1"/>
    <col min="3" max="21" width="11.59765625" style="0" customWidth="1"/>
    <col min="22" max="22" width="12.3984375" style="0" bestFit="1" customWidth="1"/>
  </cols>
  <sheetData>
    <row r="1" ht="15">
      <c r="U1" s="141" t="s">
        <v>93</v>
      </c>
    </row>
    <row r="2" spans="12:21" ht="15">
      <c r="L2" s="15"/>
      <c r="M2" s="164" t="s">
        <v>96</v>
      </c>
      <c r="N2" s="164"/>
      <c r="O2" s="164"/>
      <c r="P2" s="164"/>
      <c r="Q2" s="164"/>
      <c r="R2" s="164"/>
      <c r="S2" s="164"/>
      <c r="T2" s="164"/>
      <c r="U2" s="164"/>
    </row>
    <row r="3" spans="11:21" ht="14.25">
      <c r="K3" s="164" t="s">
        <v>97</v>
      </c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11:21" ht="14.25">
      <c r="K4" s="140"/>
      <c r="L4" s="140"/>
      <c r="M4" s="140"/>
      <c r="N4" s="140"/>
      <c r="O4" s="140"/>
      <c r="P4" s="164" t="s">
        <v>98</v>
      </c>
      <c r="Q4" s="164"/>
      <c r="R4" s="164"/>
      <c r="S4" s="164"/>
      <c r="T4" s="164"/>
      <c r="U4" s="164"/>
    </row>
    <row r="5" spans="8:21" ht="14.25">
      <c r="H5" s="164" t="s">
        <v>99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2:21" ht="14.25">
      <c r="L6" s="163"/>
      <c r="M6" s="163"/>
      <c r="N6" s="163"/>
      <c r="O6" s="163"/>
      <c r="P6" s="163"/>
      <c r="Q6" s="163"/>
      <c r="R6" s="163"/>
      <c r="S6" s="163"/>
      <c r="T6" s="163"/>
      <c r="U6" s="163"/>
    </row>
    <row r="7" spans="1:21" ht="17.25" customHeight="1">
      <c r="A7" s="170" t="s">
        <v>105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</row>
    <row r="8" spans="8:11" ht="15" thickBot="1">
      <c r="H8" s="3"/>
      <c r="I8" s="3"/>
      <c r="J8" s="3"/>
      <c r="K8" s="3"/>
    </row>
    <row r="9" spans="1:21" ht="14.25">
      <c r="A9" s="167" t="s">
        <v>0</v>
      </c>
      <c r="B9" s="171" t="s">
        <v>1</v>
      </c>
      <c r="C9" s="160" t="s">
        <v>95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2"/>
    </row>
    <row r="10" spans="1:21" ht="14.25">
      <c r="A10" s="168"/>
      <c r="B10" s="172"/>
      <c r="C10" s="165" t="s">
        <v>2</v>
      </c>
      <c r="D10" s="166"/>
      <c r="E10" s="157" t="s">
        <v>3</v>
      </c>
      <c r="F10" s="157" t="s">
        <v>4</v>
      </c>
      <c r="G10" s="157" t="s">
        <v>5</v>
      </c>
      <c r="H10" s="157" t="s">
        <v>6</v>
      </c>
      <c r="I10" s="157" t="s">
        <v>7</v>
      </c>
      <c r="J10" s="157" t="s">
        <v>13</v>
      </c>
      <c r="K10" s="157" t="s">
        <v>14</v>
      </c>
      <c r="L10" s="157" t="s">
        <v>15</v>
      </c>
      <c r="M10" s="157" t="s">
        <v>16</v>
      </c>
      <c r="N10" s="157" t="s">
        <v>17</v>
      </c>
      <c r="O10" s="157" t="s">
        <v>18</v>
      </c>
      <c r="P10" s="157" t="s">
        <v>19</v>
      </c>
      <c r="Q10" s="157" t="s">
        <v>20</v>
      </c>
      <c r="R10" s="157" t="s">
        <v>101</v>
      </c>
      <c r="S10" s="157" t="s">
        <v>102</v>
      </c>
      <c r="T10" s="157" t="s">
        <v>103</v>
      </c>
      <c r="U10" s="174" t="s">
        <v>104</v>
      </c>
    </row>
    <row r="11" spans="1:21" ht="69" customHeight="1" thickBot="1">
      <c r="A11" s="169"/>
      <c r="B11" s="173"/>
      <c r="C11" s="144" t="s">
        <v>94</v>
      </c>
      <c r="D11" s="142" t="s">
        <v>100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5"/>
    </row>
    <row r="12" spans="1:21" ht="23.25" customHeight="1">
      <c r="A12" s="78">
        <v>1</v>
      </c>
      <c r="B12" s="23" t="s">
        <v>8</v>
      </c>
      <c r="C12" s="106">
        <f aca="true" t="shared" si="0" ref="C12:U12">SUM(C13,C20)</f>
        <v>44014970.9</v>
      </c>
      <c r="D12" s="106">
        <f>SUM(D13,D20)</f>
        <v>20541053.259999998</v>
      </c>
      <c r="E12" s="48">
        <f t="shared" si="0"/>
        <v>43808434</v>
      </c>
      <c r="F12" s="48">
        <f t="shared" si="0"/>
        <v>43233500</v>
      </c>
      <c r="G12" s="48">
        <f t="shared" si="0"/>
        <v>43533500</v>
      </c>
      <c r="H12" s="48">
        <f t="shared" si="0"/>
        <v>40700000</v>
      </c>
      <c r="I12" s="48">
        <f t="shared" si="0"/>
        <v>39880000</v>
      </c>
      <c r="J12" s="48">
        <f t="shared" si="0"/>
        <v>39700000</v>
      </c>
      <c r="K12" s="48">
        <f t="shared" si="0"/>
        <v>39978000</v>
      </c>
      <c r="L12" s="48">
        <f t="shared" si="0"/>
        <v>40120000</v>
      </c>
      <c r="M12" s="48">
        <f t="shared" si="0"/>
        <v>40300000</v>
      </c>
      <c r="N12" s="48">
        <f t="shared" si="0"/>
        <v>40420000</v>
      </c>
      <c r="O12" s="48">
        <f t="shared" si="0"/>
        <v>40550000</v>
      </c>
      <c r="P12" s="48">
        <f t="shared" si="0"/>
        <v>40860000</v>
      </c>
      <c r="Q12" s="48">
        <f t="shared" si="0"/>
        <v>41300000</v>
      </c>
      <c r="R12" s="48">
        <f>SUM(R13,R20)</f>
        <v>41500000</v>
      </c>
      <c r="S12" s="48">
        <f>SUM(S13,S20)</f>
        <v>41300000</v>
      </c>
      <c r="T12" s="48">
        <f>SUM(T13,T20)</f>
        <v>41300000</v>
      </c>
      <c r="U12" s="143">
        <f t="shared" si="0"/>
        <v>41500000</v>
      </c>
    </row>
    <row r="13" spans="1:21" ht="18.75" customHeight="1">
      <c r="A13" s="91" t="s">
        <v>59</v>
      </c>
      <c r="B13" s="24" t="s">
        <v>21</v>
      </c>
      <c r="C13" s="107">
        <f>SUM(C14:C18)</f>
        <v>39366926.73</v>
      </c>
      <c r="D13" s="107">
        <f aca="true" t="shared" si="1" ref="D13:U13">SUM(D14:D18)</f>
        <v>20095625.79</v>
      </c>
      <c r="E13" s="107">
        <f t="shared" si="1"/>
        <v>39240683</v>
      </c>
      <c r="F13" s="107">
        <f t="shared" si="1"/>
        <v>39400000</v>
      </c>
      <c r="G13" s="107">
        <f t="shared" si="1"/>
        <v>39700000</v>
      </c>
      <c r="H13" s="107">
        <f t="shared" si="1"/>
        <v>39900000</v>
      </c>
      <c r="I13" s="107">
        <f t="shared" si="1"/>
        <v>39680000</v>
      </c>
      <c r="J13" s="107">
        <f t="shared" si="1"/>
        <v>39650000</v>
      </c>
      <c r="K13" s="107">
        <f t="shared" si="1"/>
        <v>39928000</v>
      </c>
      <c r="L13" s="107">
        <f t="shared" si="1"/>
        <v>40070000</v>
      </c>
      <c r="M13" s="107">
        <f t="shared" si="1"/>
        <v>40250000</v>
      </c>
      <c r="N13" s="107">
        <f t="shared" si="1"/>
        <v>40370000</v>
      </c>
      <c r="O13" s="107">
        <f t="shared" si="1"/>
        <v>40500000</v>
      </c>
      <c r="P13" s="107">
        <f t="shared" si="1"/>
        <v>40810000</v>
      </c>
      <c r="Q13" s="107">
        <f t="shared" si="1"/>
        <v>41250000</v>
      </c>
      <c r="R13" s="107">
        <f t="shared" si="1"/>
        <v>41450000</v>
      </c>
      <c r="S13" s="107">
        <f t="shared" si="1"/>
        <v>41250000</v>
      </c>
      <c r="T13" s="107">
        <f t="shared" si="1"/>
        <v>41250000</v>
      </c>
      <c r="U13" s="126">
        <f t="shared" si="1"/>
        <v>41450000</v>
      </c>
    </row>
    <row r="14" spans="1:21" ht="54.75" customHeight="1">
      <c r="A14" s="92" t="s">
        <v>60</v>
      </c>
      <c r="B14" s="25" t="s">
        <v>22</v>
      </c>
      <c r="C14" s="5">
        <v>5254645</v>
      </c>
      <c r="D14" s="5">
        <v>2248371</v>
      </c>
      <c r="E14" s="22">
        <v>5450000</v>
      </c>
      <c r="F14" s="22">
        <v>5600000</v>
      </c>
      <c r="G14" s="22">
        <v>5700000</v>
      </c>
      <c r="H14" s="22">
        <v>5700000</v>
      </c>
      <c r="I14" s="22">
        <v>5800000</v>
      </c>
      <c r="J14" s="22">
        <v>5800000</v>
      </c>
      <c r="K14" s="22">
        <v>5828000</v>
      </c>
      <c r="L14" s="22">
        <v>5850000</v>
      </c>
      <c r="M14" s="22">
        <v>5900000</v>
      </c>
      <c r="N14" s="22">
        <v>5920000</v>
      </c>
      <c r="O14" s="22">
        <v>5950000</v>
      </c>
      <c r="P14" s="22">
        <v>5980000</v>
      </c>
      <c r="Q14" s="22">
        <v>6300000</v>
      </c>
      <c r="R14" s="22">
        <v>6350000</v>
      </c>
      <c r="S14" s="22">
        <v>6150000</v>
      </c>
      <c r="T14" s="22">
        <v>6150000</v>
      </c>
      <c r="U14" s="14">
        <v>6350000</v>
      </c>
    </row>
    <row r="15" spans="1:21" ht="54" customHeight="1">
      <c r="A15" s="92" t="s">
        <v>61</v>
      </c>
      <c r="B15" s="25" t="s">
        <v>22</v>
      </c>
      <c r="C15" s="5">
        <v>450000</v>
      </c>
      <c r="D15" s="5">
        <v>120876.67</v>
      </c>
      <c r="E15" s="22">
        <v>500000</v>
      </c>
      <c r="F15" s="22">
        <v>550000</v>
      </c>
      <c r="G15" s="22">
        <v>550000</v>
      </c>
      <c r="H15" s="22">
        <v>550000</v>
      </c>
      <c r="I15" s="22">
        <v>450000</v>
      </c>
      <c r="J15" s="22">
        <v>450000</v>
      </c>
      <c r="K15" s="22">
        <v>450000</v>
      </c>
      <c r="L15" s="22">
        <v>450000</v>
      </c>
      <c r="M15" s="22">
        <v>450000</v>
      </c>
      <c r="N15" s="22">
        <v>450000</v>
      </c>
      <c r="O15" s="22">
        <v>450000</v>
      </c>
      <c r="P15" s="22">
        <v>450000</v>
      </c>
      <c r="Q15" s="22">
        <v>450000</v>
      </c>
      <c r="R15" s="22">
        <v>450000</v>
      </c>
      <c r="S15" s="22">
        <v>450000</v>
      </c>
      <c r="T15" s="22">
        <v>450000</v>
      </c>
      <c r="U15" s="145">
        <v>450000</v>
      </c>
    </row>
    <row r="16" spans="1:21" ht="18.75" customHeight="1">
      <c r="A16" s="92" t="s">
        <v>62</v>
      </c>
      <c r="B16" s="26" t="s">
        <v>23</v>
      </c>
      <c r="C16" s="5">
        <v>7738853</v>
      </c>
      <c r="D16" s="5">
        <v>4368258</v>
      </c>
      <c r="E16" s="22">
        <v>7950000</v>
      </c>
      <c r="F16" s="22">
        <v>8050000</v>
      </c>
      <c r="G16" s="22">
        <v>8100000</v>
      </c>
      <c r="H16" s="22">
        <v>8150000</v>
      </c>
      <c r="I16" s="22">
        <v>8150000</v>
      </c>
      <c r="J16" s="22">
        <v>8200000</v>
      </c>
      <c r="K16" s="22">
        <v>8250000</v>
      </c>
      <c r="L16" s="22">
        <v>8300000</v>
      </c>
      <c r="M16" s="22">
        <v>8350000</v>
      </c>
      <c r="N16" s="22">
        <v>8400000</v>
      </c>
      <c r="O16" s="22">
        <v>8450000</v>
      </c>
      <c r="P16" s="22">
        <v>8500000</v>
      </c>
      <c r="Q16" s="22">
        <v>8550000</v>
      </c>
      <c r="R16" s="22">
        <v>8600000</v>
      </c>
      <c r="S16" s="22">
        <v>8600000</v>
      </c>
      <c r="T16" s="22">
        <v>8600000</v>
      </c>
      <c r="U16" s="14">
        <v>8600000</v>
      </c>
    </row>
    <row r="17" spans="1:21" ht="42" customHeight="1">
      <c r="A17" s="92" t="s">
        <v>63</v>
      </c>
      <c r="B17" s="25" t="s">
        <v>106</v>
      </c>
      <c r="C17" s="5">
        <v>14911587.65</v>
      </c>
      <c r="D17" s="5">
        <v>7923178.69</v>
      </c>
      <c r="E17" s="22">
        <v>14090683</v>
      </c>
      <c r="F17" s="22">
        <v>13750000</v>
      </c>
      <c r="G17" s="22">
        <v>13850000</v>
      </c>
      <c r="H17" s="22">
        <v>13900000</v>
      </c>
      <c r="I17" s="22">
        <v>13900000</v>
      </c>
      <c r="J17" s="22">
        <v>13750000</v>
      </c>
      <c r="K17" s="22">
        <v>13900000</v>
      </c>
      <c r="L17" s="22">
        <v>13920000</v>
      </c>
      <c r="M17" s="22">
        <v>13950000</v>
      </c>
      <c r="N17" s="22">
        <v>13980000</v>
      </c>
      <c r="O17" s="22">
        <v>14000000</v>
      </c>
      <c r="P17" s="22">
        <v>14200000</v>
      </c>
      <c r="Q17" s="22">
        <v>14250000</v>
      </c>
      <c r="R17" s="22">
        <v>14300000</v>
      </c>
      <c r="S17" s="22">
        <v>14300000</v>
      </c>
      <c r="T17" s="22">
        <v>14300000</v>
      </c>
      <c r="U17" s="14">
        <v>14300000</v>
      </c>
    </row>
    <row r="18" spans="1:21" ht="18.75" customHeight="1">
      <c r="A18" s="92" t="s">
        <v>64</v>
      </c>
      <c r="B18" s="26" t="s">
        <v>107</v>
      </c>
      <c r="C18" s="5">
        <v>11011841.08</v>
      </c>
      <c r="D18" s="5">
        <v>5434941.43</v>
      </c>
      <c r="E18" s="22">
        <v>11250000</v>
      </c>
      <c r="F18" s="22">
        <v>11450000</v>
      </c>
      <c r="G18" s="22">
        <v>11500000</v>
      </c>
      <c r="H18" s="22">
        <v>11600000</v>
      </c>
      <c r="I18" s="22">
        <v>11380000</v>
      </c>
      <c r="J18" s="22">
        <v>11450000</v>
      </c>
      <c r="K18" s="22">
        <v>11500000</v>
      </c>
      <c r="L18" s="22">
        <v>11550000</v>
      </c>
      <c r="M18" s="22">
        <v>11600000</v>
      </c>
      <c r="N18" s="22">
        <v>11620000</v>
      </c>
      <c r="O18" s="22">
        <v>11650000</v>
      </c>
      <c r="P18" s="22">
        <v>11680000</v>
      </c>
      <c r="Q18" s="22">
        <v>11700000</v>
      </c>
      <c r="R18" s="22">
        <v>11750000</v>
      </c>
      <c r="S18" s="22">
        <v>11750000</v>
      </c>
      <c r="T18" s="22">
        <v>11750000</v>
      </c>
      <c r="U18" s="14">
        <v>11750000</v>
      </c>
    </row>
    <row r="19" spans="1:21" ht="28.5" customHeight="1" thickBot="1">
      <c r="A19" s="93" t="s">
        <v>65</v>
      </c>
      <c r="B19" s="27" t="s">
        <v>108</v>
      </c>
      <c r="C19" s="108">
        <v>5273732</v>
      </c>
      <c r="D19" s="108">
        <v>2535403.8</v>
      </c>
      <c r="E19" s="49">
        <v>5379200</v>
      </c>
      <c r="F19" s="49">
        <v>5486700</v>
      </c>
      <c r="G19" s="49">
        <v>5596400</v>
      </c>
      <c r="H19" s="49">
        <v>5708300</v>
      </c>
      <c r="I19" s="49">
        <v>5822400</v>
      </c>
      <c r="J19" s="49">
        <v>5938800</v>
      </c>
      <c r="K19" s="49">
        <v>6057600</v>
      </c>
      <c r="L19" s="49">
        <v>6178700</v>
      </c>
      <c r="M19" s="49">
        <v>6302200</v>
      </c>
      <c r="N19" s="49">
        <v>6428200</v>
      </c>
      <c r="O19" s="49">
        <v>6556700</v>
      </c>
      <c r="P19" s="49">
        <v>6687800</v>
      </c>
      <c r="Q19" s="49">
        <v>6821500</v>
      </c>
      <c r="R19" s="49">
        <v>6957930</v>
      </c>
      <c r="S19" s="49">
        <v>7000000</v>
      </c>
      <c r="T19" s="49">
        <v>7000000</v>
      </c>
      <c r="U19" s="127">
        <v>7000000</v>
      </c>
    </row>
    <row r="20" spans="1:21" ht="18.75" customHeight="1">
      <c r="A20" s="91" t="s">
        <v>66</v>
      </c>
      <c r="B20" s="24" t="s">
        <v>9</v>
      </c>
      <c r="C20" s="109">
        <f>SUM(C21:C22)</f>
        <v>4648044.17</v>
      </c>
      <c r="D20" s="109">
        <f>SUM(D21:D22)</f>
        <v>445427.47</v>
      </c>
      <c r="E20" s="50">
        <f aca="true" t="shared" si="2" ref="E20:U20">SUM(E21:E22)</f>
        <v>4567751</v>
      </c>
      <c r="F20" s="50">
        <f t="shared" si="2"/>
        <v>3833500</v>
      </c>
      <c r="G20" s="50">
        <f t="shared" si="2"/>
        <v>3833500</v>
      </c>
      <c r="H20" s="50">
        <f t="shared" si="2"/>
        <v>800000</v>
      </c>
      <c r="I20" s="50">
        <f t="shared" si="2"/>
        <v>200000</v>
      </c>
      <c r="J20" s="50">
        <f t="shared" si="2"/>
        <v>50000</v>
      </c>
      <c r="K20" s="50">
        <f t="shared" si="2"/>
        <v>50000</v>
      </c>
      <c r="L20" s="50">
        <f t="shared" si="2"/>
        <v>50000</v>
      </c>
      <c r="M20" s="50">
        <f t="shared" si="2"/>
        <v>50000</v>
      </c>
      <c r="N20" s="50">
        <f t="shared" si="2"/>
        <v>50000</v>
      </c>
      <c r="O20" s="50">
        <f t="shared" si="2"/>
        <v>50000</v>
      </c>
      <c r="P20" s="50">
        <f t="shared" si="2"/>
        <v>50000</v>
      </c>
      <c r="Q20" s="50">
        <f t="shared" si="2"/>
        <v>50000</v>
      </c>
      <c r="R20" s="50">
        <f>SUM(R21:R22)</f>
        <v>50000</v>
      </c>
      <c r="S20" s="50">
        <f>SUM(S21:S22)</f>
        <v>50000</v>
      </c>
      <c r="T20" s="50">
        <f>SUM(T21:T22)</f>
        <v>50000</v>
      </c>
      <c r="U20" s="128">
        <f t="shared" si="2"/>
        <v>50000</v>
      </c>
    </row>
    <row r="21" spans="1:21" ht="18.75" customHeight="1">
      <c r="A21" s="94" t="s">
        <v>67</v>
      </c>
      <c r="B21" s="28" t="s">
        <v>25</v>
      </c>
      <c r="C21" s="5">
        <v>1100000</v>
      </c>
      <c r="D21" s="5">
        <v>347019.04</v>
      </c>
      <c r="E21" s="22">
        <v>1293484</v>
      </c>
      <c r="F21" s="22">
        <v>1026833</v>
      </c>
      <c r="G21" s="22">
        <v>1026833</v>
      </c>
      <c r="H21" s="22">
        <v>300000</v>
      </c>
      <c r="I21" s="22">
        <v>200000</v>
      </c>
      <c r="J21" s="22">
        <v>50000</v>
      </c>
      <c r="K21" s="22">
        <v>50000</v>
      </c>
      <c r="L21" s="22">
        <v>50000</v>
      </c>
      <c r="M21" s="22">
        <v>50000</v>
      </c>
      <c r="N21" s="22">
        <v>50000</v>
      </c>
      <c r="O21" s="22">
        <v>50000</v>
      </c>
      <c r="P21" s="22">
        <v>50000</v>
      </c>
      <c r="Q21" s="22">
        <v>50000</v>
      </c>
      <c r="R21" s="22">
        <v>50000</v>
      </c>
      <c r="S21" s="22">
        <v>50000</v>
      </c>
      <c r="T21" s="22">
        <v>50000</v>
      </c>
      <c r="U21" s="14">
        <v>50000</v>
      </c>
    </row>
    <row r="22" spans="1:21" ht="41.25" customHeight="1">
      <c r="A22" s="95" t="s">
        <v>68</v>
      </c>
      <c r="B22" s="29" t="s">
        <v>24</v>
      </c>
      <c r="C22" s="5">
        <v>3548044.17</v>
      </c>
      <c r="D22" s="5">
        <v>98408.43</v>
      </c>
      <c r="E22" s="22">
        <v>3274267</v>
      </c>
      <c r="F22" s="22">
        <v>2806667</v>
      </c>
      <c r="G22" s="22">
        <v>2806667</v>
      </c>
      <c r="H22" s="22">
        <v>500000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14">
        <v>0</v>
      </c>
    </row>
    <row r="23" spans="1:21" ht="27" customHeight="1">
      <c r="A23" s="79">
        <v>2</v>
      </c>
      <c r="B23" s="30" t="s">
        <v>26</v>
      </c>
      <c r="C23" s="104">
        <f aca="true" t="shared" si="3" ref="C23:U23">SUM(C24,C31)</f>
        <v>46687432.89</v>
      </c>
      <c r="D23" s="104">
        <f t="shared" si="3"/>
        <v>19812275.61</v>
      </c>
      <c r="E23" s="105">
        <f t="shared" si="3"/>
        <v>46285374</v>
      </c>
      <c r="F23" s="105">
        <f t="shared" si="3"/>
        <v>42525280</v>
      </c>
      <c r="G23" s="105">
        <f t="shared" si="3"/>
        <v>41793500</v>
      </c>
      <c r="H23" s="105">
        <f t="shared" si="3"/>
        <v>38940000</v>
      </c>
      <c r="I23" s="105">
        <f t="shared" si="3"/>
        <v>38180000</v>
      </c>
      <c r="J23" s="105">
        <f t="shared" si="3"/>
        <v>38000000</v>
      </c>
      <c r="K23" s="105">
        <f t="shared" si="3"/>
        <v>38278000</v>
      </c>
      <c r="L23" s="105">
        <f t="shared" si="3"/>
        <v>38420000</v>
      </c>
      <c r="M23" s="105">
        <f t="shared" si="3"/>
        <v>38600000</v>
      </c>
      <c r="N23" s="105">
        <f t="shared" si="3"/>
        <v>38623025</v>
      </c>
      <c r="O23" s="105">
        <f t="shared" si="3"/>
        <v>39330000</v>
      </c>
      <c r="P23" s="105">
        <f t="shared" si="3"/>
        <v>39460000</v>
      </c>
      <c r="Q23" s="105">
        <f t="shared" si="3"/>
        <v>39714217</v>
      </c>
      <c r="R23" s="105">
        <f>SUM(R24,R31)</f>
        <v>39800000</v>
      </c>
      <c r="S23" s="105">
        <f>SUM(S24,S31)</f>
        <v>39600000</v>
      </c>
      <c r="T23" s="105">
        <f>SUM(T24,T31)</f>
        <v>40800000</v>
      </c>
      <c r="U23" s="129">
        <f t="shared" si="3"/>
        <v>41228884.96</v>
      </c>
    </row>
    <row r="24" spans="1:21" ht="24.75" customHeight="1">
      <c r="A24" s="96" t="s">
        <v>69</v>
      </c>
      <c r="B24" s="31" t="s">
        <v>27</v>
      </c>
      <c r="C24" s="110">
        <v>38669821.11</v>
      </c>
      <c r="D24" s="110">
        <v>18175761.74</v>
      </c>
      <c r="E24" s="103">
        <v>37000000</v>
      </c>
      <c r="F24" s="103">
        <v>37100000</v>
      </c>
      <c r="G24" s="103">
        <v>37200000</v>
      </c>
      <c r="H24" s="103">
        <v>37300000</v>
      </c>
      <c r="I24" s="103">
        <v>37400000</v>
      </c>
      <c r="J24" s="103">
        <v>37500000</v>
      </c>
      <c r="K24" s="103">
        <v>37600000</v>
      </c>
      <c r="L24" s="103">
        <v>37700000</v>
      </c>
      <c r="M24" s="103">
        <v>37800000</v>
      </c>
      <c r="N24" s="103">
        <v>37900000</v>
      </c>
      <c r="O24" s="103">
        <v>38000000</v>
      </c>
      <c r="P24" s="103">
        <v>38100000</v>
      </c>
      <c r="Q24" s="103">
        <v>38200000</v>
      </c>
      <c r="R24" s="103">
        <v>38300000</v>
      </c>
      <c r="S24" s="103">
        <v>38300000</v>
      </c>
      <c r="T24" s="103">
        <v>38300000</v>
      </c>
      <c r="U24" s="130">
        <v>38100000</v>
      </c>
    </row>
    <row r="25" spans="1:21" ht="32.25" customHeight="1">
      <c r="A25" s="97" t="s">
        <v>70</v>
      </c>
      <c r="B25" s="34" t="s">
        <v>28</v>
      </c>
      <c r="C25" s="111">
        <v>0</v>
      </c>
      <c r="D25" s="111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  <c r="M25" s="55">
        <v>0</v>
      </c>
      <c r="N25" s="56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131">
        <v>0</v>
      </c>
    </row>
    <row r="26" spans="1:21" ht="60" customHeight="1">
      <c r="A26" s="97" t="s">
        <v>71</v>
      </c>
      <c r="B26" s="33" t="s">
        <v>29</v>
      </c>
      <c r="C26" s="111">
        <v>0</v>
      </c>
      <c r="D26" s="111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4">
        <v>0</v>
      </c>
      <c r="R26" s="54">
        <v>0</v>
      </c>
      <c r="S26" s="54">
        <v>0</v>
      </c>
      <c r="T26" s="54">
        <v>0</v>
      </c>
      <c r="U26" s="131">
        <v>0</v>
      </c>
    </row>
    <row r="27" spans="1:21" ht="18.75" customHeight="1">
      <c r="A27" s="97" t="s">
        <v>72</v>
      </c>
      <c r="B27" s="32" t="s">
        <v>30</v>
      </c>
      <c r="C27" s="111">
        <v>734000</v>
      </c>
      <c r="D27" s="111">
        <v>300714.76</v>
      </c>
      <c r="E27" s="53">
        <v>687600</v>
      </c>
      <c r="F27" s="53">
        <v>640100</v>
      </c>
      <c r="G27" s="53">
        <v>570800</v>
      </c>
      <c r="H27" s="53">
        <v>490100</v>
      </c>
      <c r="I27" s="53">
        <v>435700</v>
      </c>
      <c r="J27" s="53">
        <v>375500</v>
      </c>
      <c r="K27" s="53">
        <v>320700</v>
      </c>
      <c r="L27" s="53">
        <v>265800</v>
      </c>
      <c r="M27" s="53">
        <v>210600</v>
      </c>
      <c r="N27" s="53">
        <v>151400</v>
      </c>
      <c r="O27" s="53">
        <v>90400</v>
      </c>
      <c r="P27" s="53">
        <v>33800</v>
      </c>
      <c r="Q27" s="54">
        <v>30000</v>
      </c>
      <c r="R27" s="54">
        <v>28000</v>
      </c>
      <c r="S27" s="54">
        <v>25000</v>
      </c>
      <c r="T27" s="54">
        <v>20000</v>
      </c>
      <c r="U27" s="131">
        <v>10000</v>
      </c>
    </row>
    <row r="28" spans="1:21" ht="42" customHeight="1">
      <c r="A28" s="97" t="s">
        <v>73</v>
      </c>
      <c r="B28" s="34" t="s">
        <v>31</v>
      </c>
      <c r="C28" s="111">
        <v>734000</v>
      </c>
      <c r="D28" s="111">
        <v>300714.76</v>
      </c>
      <c r="E28" s="53">
        <v>687600</v>
      </c>
      <c r="F28" s="53">
        <v>640100</v>
      </c>
      <c r="G28" s="53">
        <v>570800</v>
      </c>
      <c r="H28" s="53">
        <v>490100</v>
      </c>
      <c r="I28" s="53">
        <v>435700</v>
      </c>
      <c r="J28" s="53">
        <v>375500</v>
      </c>
      <c r="K28" s="53">
        <v>320700</v>
      </c>
      <c r="L28" s="53">
        <v>265800</v>
      </c>
      <c r="M28" s="53">
        <v>210600</v>
      </c>
      <c r="N28" s="53">
        <v>151400</v>
      </c>
      <c r="O28" s="53">
        <v>90400</v>
      </c>
      <c r="P28" s="53">
        <v>33800</v>
      </c>
      <c r="Q28" s="54">
        <v>30000</v>
      </c>
      <c r="R28" s="54">
        <v>28000</v>
      </c>
      <c r="S28" s="54">
        <v>25000</v>
      </c>
      <c r="T28" s="54">
        <v>20000</v>
      </c>
      <c r="U28" s="131">
        <v>10000</v>
      </c>
    </row>
    <row r="29" spans="1:21" ht="140.25" customHeight="1">
      <c r="A29" s="97" t="s">
        <v>74</v>
      </c>
      <c r="B29" s="33" t="s">
        <v>33</v>
      </c>
      <c r="C29" s="111">
        <v>0</v>
      </c>
      <c r="D29" s="111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4">
        <v>0</v>
      </c>
      <c r="R29" s="54">
        <v>0</v>
      </c>
      <c r="S29" s="54">
        <v>0</v>
      </c>
      <c r="T29" s="54">
        <v>0</v>
      </c>
      <c r="U29" s="131">
        <v>0</v>
      </c>
    </row>
    <row r="30" spans="1:21" ht="93.75" customHeight="1" thickBot="1">
      <c r="A30" s="98" t="s">
        <v>75</v>
      </c>
      <c r="B30" s="75" t="s">
        <v>32</v>
      </c>
      <c r="C30" s="112">
        <v>0</v>
      </c>
      <c r="D30" s="112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7">
        <v>0</v>
      </c>
      <c r="R30" s="77">
        <v>0</v>
      </c>
      <c r="S30" s="77">
        <v>0</v>
      </c>
      <c r="T30" s="77">
        <v>0</v>
      </c>
      <c r="U30" s="132">
        <v>0</v>
      </c>
    </row>
    <row r="31" spans="1:21" ht="18.75" customHeight="1">
      <c r="A31" s="91" t="s">
        <v>76</v>
      </c>
      <c r="B31" s="74" t="s">
        <v>34</v>
      </c>
      <c r="C31" s="113">
        <v>8017611.78</v>
      </c>
      <c r="D31" s="113">
        <v>1636513.87</v>
      </c>
      <c r="E31" s="51">
        <v>9285374</v>
      </c>
      <c r="F31" s="51">
        <v>5425280</v>
      </c>
      <c r="G31" s="51">
        <v>4593500</v>
      </c>
      <c r="H31" s="51">
        <v>1640000</v>
      </c>
      <c r="I31" s="51">
        <v>780000</v>
      </c>
      <c r="J31" s="51">
        <v>500000</v>
      </c>
      <c r="K31" s="51">
        <v>678000</v>
      </c>
      <c r="L31" s="51">
        <v>720000</v>
      </c>
      <c r="M31" s="51">
        <v>800000</v>
      </c>
      <c r="N31" s="51">
        <v>723025</v>
      </c>
      <c r="O31" s="51">
        <v>1330000</v>
      </c>
      <c r="P31" s="51">
        <v>1360000</v>
      </c>
      <c r="Q31" s="52">
        <v>1514217</v>
      </c>
      <c r="R31" s="52">
        <v>1500000</v>
      </c>
      <c r="S31" s="52">
        <v>1300000</v>
      </c>
      <c r="T31" s="52">
        <v>2500000</v>
      </c>
      <c r="U31" s="133">
        <v>3128884.96</v>
      </c>
    </row>
    <row r="32" spans="1:21" ht="30.75" customHeight="1">
      <c r="A32" s="80">
        <v>3</v>
      </c>
      <c r="B32" s="35" t="s">
        <v>35</v>
      </c>
      <c r="C32" s="114">
        <f aca="true" t="shared" si="4" ref="C32:U32">C12-C23</f>
        <v>-2672461.990000002</v>
      </c>
      <c r="D32" s="114">
        <f t="shared" si="4"/>
        <v>728777.6499999985</v>
      </c>
      <c r="E32" s="57">
        <f t="shared" si="4"/>
        <v>-2476940</v>
      </c>
      <c r="F32" s="57">
        <f t="shared" si="4"/>
        <v>708220</v>
      </c>
      <c r="G32" s="57">
        <f t="shared" si="4"/>
        <v>1740000</v>
      </c>
      <c r="H32" s="57">
        <f t="shared" si="4"/>
        <v>1760000</v>
      </c>
      <c r="I32" s="57">
        <f t="shared" si="4"/>
        <v>1700000</v>
      </c>
      <c r="J32" s="57">
        <f t="shared" si="4"/>
        <v>1700000</v>
      </c>
      <c r="K32" s="57">
        <f t="shared" si="4"/>
        <v>1700000</v>
      </c>
      <c r="L32" s="58">
        <f t="shared" si="4"/>
        <v>1700000</v>
      </c>
      <c r="M32" s="58">
        <f t="shared" si="4"/>
        <v>1700000</v>
      </c>
      <c r="N32" s="58">
        <f t="shared" si="4"/>
        <v>1796975</v>
      </c>
      <c r="O32" s="58">
        <f t="shared" si="4"/>
        <v>1220000</v>
      </c>
      <c r="P32" s="58">
        <f t="shared" si="4"/>
        <v>1400000</v>
      </c>
      <c r="Q32" s="59">
        <f t="shared" si="4"/>
        <v>1585783</v>
      </c>
      <c r="R32" s="58">
        <f t="shared" si="4"/>
        <v>1700000</v>
      </c>
      <c r="S32" s="58">
        <f t="shared" si="4"/>
        <v>1700000</v>
      </c>
      <c r="T32" s="58">
        <f t="shared" si="4"/>
        <v>500000</v>
      </c>
      <c r="U32" s="150">
        <f t="shared" si="4"/>
        <v>271115.0399999991</v>
      </c>
    </row>
    <row r="33" spans="1:21" ht="83.25" customHeight="1">
      <c r="A33" s="80" t="s">
        <v>109</v>
      </c>
      <c r="B33" s="35" t="s">
        <v>110</v>
      </c>
      <c r="C33" s="114">
        <v>0</v>
      </c>
      <c r="D33" s="114"/>
      <c r="E33" s="57">
        <v>0</v>
      </c>
      <c r="F33" s="57">
        <v>708220</v>
      </c>
      <c r="G33" s="57">
        <v>1740000</v>
      </c>
      <c r="H33" s="57">
        <v>1760000</v>
      </c>
      <c r="I33" s="57">
        <v>1700000</v>
      </c>
      <c r="J33" s="57">
        <v>1700000</v>
      </c>
      <c r="K33" s="57">
        <v>1700000</v>
      </c>
      <c r="L33" s="57">
        <v>1700000</v>
      </c>
      <c r="M33" s="57">
        <v>1700000</v>
      </c>
      <c r="N33" s="57">
        <v>1796975</v>
      </c>
      <c r="O33" s="57">
        <v>1220000</v>
      </c>
      <c r="P33" s="57">
        <v>1400000</v>
      </c>
      <c r="Q33" s="146">
        <v>1585783</v>
      </c>
      <c r="R33" s="146">
        <v>1700000</v>
      </c>
      <c r="S33" s="146">
        <v>1700000</v>
      </c>
      <c r="T33" s="146">
        <v>500000</v>
      </c>
      <c r="U33" s="147">
        <v>271115.04</v>
      </c>
    </row>
    <row r="34" spans="1:21" ht="30.75" customHeight="1">
      <c r="A34" s="81">
        <v>4</v>
      </c>
      <c r="B34" s="36" t="s">
        <v>36</v>
      </c>
      <c r="C34" s="115">
        <f>SUM(C35,C37,C39,C41)</f>
        <v>5483448</v>
      </c>
      <c r="D34" s="115">
        <f>SUM(D35,D37,D39,D41)</f>
        <v>1482970.81</v>
      </c>
      <c r="E34" s="60">
        <f aca="true" t="shared" si="5" ref="E34:U34">SUM(E35,E37,E39,E41)</f>
        <v>3656940</v>
      </c>
      <c r="F34" s="60">
        <f t="shared" si="5"/>
        <v>931780</v>
      </c>
      <c r="G34" s="60">
        <f t="shared" si="5"/>
        <v>0</v>
      </c>
      <c r="H34" s="60">
        <f t="shared" si="5"/>
        <v>0</v>
      </c>
      <c r="I34" s="60">
        <f t="shared" si="5"/>
        <v>0</v>
      </c>
      <c r="J34" s="60">
        <f t="shared" si="5"/>
        <v>0</v>
      </c>
      <c r="K34" s="60">
        <f t="shared" si="5"/>
        <v>0</v>
      </c>
      <c r="L34" s="60">
        <f t="shared" si="5"/>
        <v>0</v>
      </c>
      <c r="M34" s="60">
        <f t="shared" si="5"/>
        <v>0</v>
      </c>
      <c r="N34" s="60">
        <f t="shared" si="5"/>
        <v>0</v>
      </c>
      <c r="O34" s="60">
        <f t="shared" si="5"/>
        <v>0</v>
      </c>
      <c r="P34" s="60">
        <f t="shared" si="5"/>
        <v>0</v>
      </c>
      <c r="Q34" s="60">
        <f t="shared" si="5"/>
        <v>0</v>
      </c>
      <c r="R34" s="60">
        <f>SUM(R35,R37,R39,R41)</f>
        <v>0</v>
      </c>
      <c r="S34" s="60">
        <f>SUM(S35,S37,S39,S41)</f>
        <v>0</v>
      </c>
      <c r="T34" s="60">
        <f>SUM(T35,T37,T39,T41)</f>
        <v>0</v>
      </c>
      <c r="U34" s="148">
        <f t="shared" si="5"/>
        <v>0</v>
      </c>
    </row>
    <row r="35" spans="1:21" ht="33.75" customHeight="1">
      <c r="A35" s="99" t="s">
        <v>77</v>
      </c>
      <c r="B35" s="37" t="s">
        <v>37</v>
      </c>
      <c r="C35" s="116">
        <v>0</v>
      </c>
      <c r="D35" s="116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4">
        <v>0</v>
      </c>
      <c r="M35" s="62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14">
        <v>0</v>
      </c>
    </row>
    <row r="36" spans="1:21" ht="24.75" customHeight="1">
      <c r="A36" s="100" t="s">
        <v>78</v>
      </c>
      <c r="B36" s="38" t="s">
        <v>38</v>
      </c>
      <c r="C36" s="5">
        <v>0</v>
      </c>
      <c r="D36" s="5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14">
        <v>0</v>
      </c>
    </row>
    <row r="37" spans="1:21" ht="48" customHeight="1">
      <c r="A37" s="100" t="s">
        <v>79</v>
      </c>
      <c r="B37" s="39" t="s">
        <v>39</v>
      </c>
      <c r="C37" s="5">
        <v>1482970.81</v>
      </c>
      <c r="D37" s="5">
        <v>1482970.81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14">
        <v>0</v>
      </c>
    </row>
    <row r="38" spans="1:21" ht="24.75" customHeight="1">
      <c r="A38" s="100" t="s">
        <v>80</v>
      </c>
      <c r="B38" s="38" t="s">
        <v>40</v>
      </c>
      <c r="C38" s="5">
        <v>0</v>
      </c>
      <c r="D38" s="5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14">
        <v>0</v>
      </c>
    </row>
    <row r="39" spans="1:21" ht="41.25" customHeight="1">
      <c r="A39" s="100" t="s">
        <v>81</v>
      </c>
      <c r="B39" s="39" t="s">
        <v>41</v>
      </c>
      <c r="C39" s="5">
        <v>3830477.19</v>
      </c>
      <c r="D39" s="5">
        <v>0</v>
      </c>
      <c r="E39" s="22">
        <v>3656940</v>
      </c>
      <c r="F39" s="22">
        <v>931780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14">
        <v>0</v>
      </c>
    </row>
    <row r="40" spans="1:21" ht="26.25" customHeight="1">
      <c r="A40" s="100" t="s">
        <v>82</v>
      </c>
      <c r="B40" s="38" t="s">
        <v>40</v>
      </c>
      <c r="C40" s="5">
        <v>2672462</v>
      </c>
      <c r="D40" s="5">
        <v>0</v>
      </c>
      <c r="E40" s="22">
        <v>2476940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14">
        <v>0</v>
      </c>
    </row>
    <row r="41" spans="1:21" ht="48.75" customHeight="1">
      <c r="A41" s="100" t="s">
        <v>83</v>
      </c>
      <c r="B41" s="39" t="s">
        <v>42</v>
      </c>
      <c r="C41" s="5">
        <v>170000</v>
      </c>
      <c r="D41" s="5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14">
        <v>0</v>
      </c>
    </row>
    <row r="42" spans="1:21" ht="26.25" customHeight="1">
      <c r="A42" s="100" t="s">
        <v>84</v>
      </c>
      <c r="B42" s="38" t="s">
        <v>40</v>
      </c>
      <c r="C42" s="5">
        <v>0</v>
      </c>
      <c r="D42" s="5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14">
        <v>0</v>
      </c>
    </row>
    <row r="43" spans="1:21" ht="30" customHeight="1">
      <c r="A43" s="82">
        <v>5</v>
      </c>
      <c r="B43" s="40" t="s">
        <v>43</v>
      </c>
      <c r="C43" s="117">
        <f>SUM(C44,C48)</f>
        <v>2810986</v>
      </c>
      <c r="D43" s="117">
        <v>440000</v>
      </c>
      <c r="E43" s="63">
        <f aca="true" t="shared" si="6" ref="E43:U43">SUM(E44,E48)</f>
        <v>1180000</v>
      </c>
      <c r="F43" s="63">
        <f t="shared" si="6"/>
        <v>1640000</v>
      </c>
      <c r="G43" s="63">
        <f t="shared" si="6"/>
        <v>1740000</v>
      </c>
      <c r="H43" s="63">
        <f t="shared" si="6"/>
        <v>1760000</v>
      </c>
      <c r="I43" s="63">
        <f t="shared" si="6"/>
        <v>1700000</v>
      </c>
      <c r="J43" s="63">
        <f t="shared" si="6"/>
        <v>1700000</v>
      </c>
      <c r="K43" s="63">
        <f t="shared" si="6"/>
        <v>1700000</v>
      </c>
      <c r="L43" s="63">
        <f t="shared" si="6"/>
        <v>1700000</v>
      </c>
      <c r="M43" s="63">
        <f t="shared" si="6"/>
        <v>1700000</v>
      </c>
      <c r="N43" s="63">
        <f t="shared" si="6"/>
        <v>1796975</v>
      </c>
      <c r="O43" s="63">
        <f t="shared" si="6"/>
        <v>1220000</v>
      </c>
      <c r="P43" s="63">
        <f t="shared" si="6"/>
        <v>1400000</v>
      </c>
      <c r="Q43" s="63">
        <f t="shared" si="6"/>
        <v>1585783</v>
      </c>
      <c r="R43" s="63">
        <f>SUM(R44,R48)</f>
        <v>1700000</v>
      </c>
      <c r="S43" s="63">
        <f>SUM(S44,S48)</f>
        <v>1700000</v>
      </c>
      <c r="T43" s="63">
        <f>SUM(T44,T48)</f>
        <v>500000</v>
      </c>
      <c r="U43" s="121">
        <f t="shared" si="6"/>
        <v>271115.04</v>
      </c>
    </row>
    <row r="44" spans="1:21" ht="55.5" customHeight="1">
      <c r="A44" s="101" t="s">
        <v>85</v>
      </c>
      <c r="B44" s="40" t="s">
        <v>44</v>
      </c>
      <c r="C44" s="118">
        <v>2640986</v>
      </c>
      <c r="D44" s="118">
        <v>440000</v>
      </c>
      <c r="E44" s="64">
        <v>1180000</v>
      </c>
      <c r="F44" s="64">
        <v>1640000</v>
      </c>
      <c r="G44" s="64">
        <v>1740000</v>
      </c>
      <c r="H44" s="64">
        <v>1760000</v>
      </c>
      <c r="I44" s="64">
        <v>1700000</v>
      </c>
      <c r="J44" s="64">
        <v>1700000</v>
      </c>
      <c r="K44" s="64">
        <v>1700000</v>
      </c>
      <c r="L44" s="64">
        <v>1700000</v>
      </c>
      <c r="M44" s="64">
        <v>1700000</v>
      </c>
      <c r="N44" s="64">
        <v>1796975</v>
      </c>
      <c r="O44" s="64">
        <v>1220000</v>
      </c>
      <c r="P44" s="64">
        <v>1400000</v>
      </c>
      <c r="Q44" s="64">
        <v>1585783</v>
      </c>
      <c r="R44" s="64">
        <v>1700000</v>
      </c>
      <c r="S44" s="64">
        <v>1700000</v>
      </c>
      <c r="T44" s="64">
        <v>500000</v>
      </c>
      <c r="U44" s="120">
        <v>271115.04</v>
      </c>
    </row>
    <row r="45" spans="1:21" ht="71.25" customHeight="1">
      <c r="A45" s="101" t="s">
        <v>86</v>
      </c>
      <c r="B45" s="41" t="s">
        <v>45</v>
      </c>
      <c r="C45" s="118">
        <v>0</v>
      </c>
      <c r="D45" s="118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120">
        <v>0</v>
      </c>
    </row>
    <row r="46" spans="1:21" ht="63.75" customHeight="1">
      <c r="A46" s="82" t="s">
        <v>87</v>
      </c>
      <c r="B46" s="41" t="s">
        <v>46</v>
      </c>
      <c r="C46" s="118">
        <v>0</v>
      </c>
      <c r="D46" s="118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120">
        <v>0</v>
      </c>
    </row>
    <row r="47" spans="1:21" ht="63" customHeight="1">
      <c r="A47" s="82" t="s">
        <v>88</v>
      </c>
      <c r="B47" s="41" t="s">
        <v>47</v>
      </c>
      <c r="C47" s="118">
        <v>0</v>
      </c>
      <c r="D47" s="118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120">
        <v>0</v>
      </c>
    </row>
    <row r="48" spans="1:21" ht="45" customHeight="1">
      <c r="A48" s="101" t="s">
        <v>89</v>
      </c>
      <c r="B48" s="40" t="s">
        <v>48</v>
      </c>
      <c r="C48" s="118">
        <v>170000</v>
      </c>
      <c r="D48" s="118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120">
        <v>0</v>
      </c>
    </row>
    <row r="49" spans="1:21" ht="31.5" customHeight="1">
      <c r="A49" s="83">
        <v>6</v>
      </c>
      <c r="B49" s="42" t="s">
        <v>49</v>
      </c>
      <c r="C49" s="65">
        <f aca="true" t="shared" si="7" ref="C49:U49">C32+C34-C43</f>
        <v>0.009999997913837433</v>
      </c>
      <c r="D49" s="149">
        <f>D32+D34-D43</f>
        <v>1771748.4599999986</v>
      </c>
      <c r="E49" s="65">
        <f t="shared" si="7"/>
        <v>0</v>
      </c>
      <c r="F49" s="65">
        <f t="shared" si="7"/>
        <v>0</v>
      </c>
      <c r="G49" s="65">
        <f t="shared" si="7"/>
        <v>0</v>
      </c>
      <c r="H49" s="65">
        <f t="shared" si="7"/>
        <v>0</v>
      </c>
      <c r="I49" s="65">
        <f t="shared" si="7"/>
        <v>0</v>
      </c>
      <c r="J49" s="65">
        <f t="shared" si="7"/>
        <v>0</v>
      </c>
      <c r="K49" s="65">
        <f t="shared" si="7"/>
        <v>0</v>
      </c>
      <c r="L49" s="65">
        <f t="shared" si="7"/>
        <v>0</v>
      </c>
      <c r="M49" s="65">
        <f t="shared" si="7"/>
        <v>0</v>
      </c>
      <c r="N49" s="65">
        <f t="shared" si="7"/>
        <v>0</v>
      </c>
      <c r="O49" s="65">
        <f t="shared" si="7"/>
        <v>0</v>
      </c>
      <c r="P49" s="65">
        <f t="shared" si="7"/>
        <v>0</v>
      </c>
      <c r="Q49" s="65">
        <f t="shared" si="7"/>
        <v>0</v>
      </c>
      <c r="R49" s="65">
        <f>R32+R34-R43</f>
        <v>0</v>
      </c>
      <c r="S49" s="65">
        <f>S32+S34-S43</f>
        <v>0</v>
      </c>
      <c r="T49" s="65">
        <f>T32+T34-T43</f>
        <v>0</v>
      </c>
      <c r="U49" s="134">
        <f t="shared" si="7"/>
        <v>-8.731149137020111E-10</v>
      </c>
    </row>
    <row r="50" spans="1:22" ht="30.75" customHeight="1">
      <c r="A50" s="84">
        <v>7</v>
      </c>
      <c r="B50" s="43" t="s">
        <v>50</v>
      </c>
      <c r="C50" s="119">
        <v>20405153.04</v>
      </c>
      <c r="D50" s="119">
        <v>18774968.3</v>
      </c>
      <c r="E50" s="119">
        <v>22882093.04</v>
      </c>
      <c r="F50" s="119">
        <f aca="true" t="shared" si="8" ref="F50:P50">E50+F39-F44</f>
        <v>22173873.04</v>
      </c>
      <c r="G50" s="119">
        <f t="shared" si="8"/>
        <v>20433873.04</v>
      </c>
      <c r="H50" s="119">
        <f t="shared" si="8"/>
        <v>18673873.04</v>
      </c>
      <c r="I50" s="119">
        <f t="shared" si="8"/>
        <v>16973873.04</v>
      </c>
      <c r="J50" s="119">
        <f t="shared" si="8"/>
        <v>15273873.04</v>
      </c>
      <c r="K50" s="119">
        <f t="shared" si="8"/>
        <v>13573873.04</v>
      </c>
      <c r="L50" s="119">
        <f t="shared" si="8"/>
        <v>11873873.04</v>
      </c>
      <c r="M50" s="119">
        <f t="shared" si="8"/>
        <v>10173873.04</v>
      </c>
      <c r="N50" s="119">
        <f t="shared" si="8"/>
        <v>8376898.039999999</v>
      </c>
      <c r="O50" s="119">
        <f t="shared" si="8"/>
        <v>7156898.039999999</v>
      </c>
      <c r="P50" s="119">
        <f t="shared" si="8"/>
        <v>5756898.039999999</v>
      </c>
      <c r="Q50" s="119">
        <f>P50+Q39-Q44</f>
        <v>4171115.039999999</v>
      </c>
      <c r="R50" s="119">
        <f>Q50+R39-R44</f>
        <v>2471115.039999999</v>
      </c>
      <c r="S50" s="119">
        <f>R50+S39-S44</f>
        <v>771115.0399999991</v>
      </c>
      <c r="T50" s="119">
        <f>S50+T39-T44</f>
        <v>271115.0399999991</v>
      </c>
      <c r="U50" s="119">
        <f>T50+U39-U44</f>
        <v>-8.731149137020111E-10</v>
      </c>
      <c r="V50" s="16"/>
    </row>
    <row r="51" spans="1:22" ht="82.5" customHeight="1">
      <c r="A51" s="85"/>
      <c r="B51" s="44" t="s">
        <v>51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135">
        <v>0</v>
      </c>
      <c r="V51" s="16"/>
    </row>
    <row r="52" spans="1:22" ht="53.25" customHeight="1">
      <c r="A52" s="85"/>
      <c r="B52" s="44" t="s">
        <v>52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135">
        <v>0</v>
      </c>
      <c r="V52" s="16"/>
    </row>
    <row r="53" spans="1:22" ht="54" customHeight="1">
      <c r="A53" s="85"/>
      <c r="B53" s="44" t="s">
        <v>90</v>
      </c>
      <c r="C53" s="122">
        <f aca="true" t="shared" si="9" ref="C53:U53">C13-C24</f>
        <v>697105.6199999973</v>
      </c>
      <c r="D53" s="122">
        <f t="shared" si="9"/>
        <v>1919864.0500000007</v>
      </c>
      <c r="E53" s="122">
        <f t="shared" si="9"/>
        <v>2240683</v>
      </c>
      <c r="F53" s="122">
        <f t="shared" si="9"/>
        <v>2300000</v>
      </c>
      <c r="G53" s="122">
        <f t="shared" si="9"/>
        <v>2500000</v>
      </c>
      <c r="H53" s="122">
        <f t="shared" si="9"/>
        <v>2600000</v>
      </c>
      <c r="I53" s="122">
        <f t="shared" si="9"/>
        <v>2280000</v>
      </c>
      <c r="J53" s="122">
        <f t="shared" si="9"/>
        <v>2150000</v>
      </c>
      <c r="K53" s="122">
        <f t="shared" si="9"/>
        <v>2328000</v>
      </c>
      <c r="L53" s="122">
        <f t="shared" si="9"/>
        <v>2370000</v>
      </c>
      <c r="M53" s="122">
        <f t="shared" si="9"/>
        <v>2450000</v>
      </c>
      <c r="N53" s="122">
        <f t="shared" si="9"/>
        <v>2470000</v>
      </c>
      <c r="O53" s="122">
        <f t="shared" si="9"/>
        <v>2500000</v>
      </c>
      <c r="P53" s="122">
        <f t="shared" si="9"/>
        <v>2710000</v>
      </c>
      <c r="Q53" s="122">
        <f t="shared" si="9"/>
        <v>3050000</v>
      </c>
      <c r="R53" s="122">
        <f>R13-R24</f>
        <v>3150000</v>
      </c>
      <c r="S53" s="122">
        <f>S13-S24</f>
        <v>2950000</v>
      </c>
      <c r="T53" s="122">
        <f>T13-T24</f>
        <v>2950000</v>
      </c>
      <c r="U53" s="123">
        <f t="shared" si="9"/>
        <v>3350000</v>
      </c>
      <c r="V53" s="16"/>
    </row>
    <row r="54" spans="1:22" ht="93" customHeight="1">
      <c r="A54" s="85"/>
      <c r="B54" s="44" t="s">
        <v>91</v>
      </c>
      <c r="C54" s="122">
        <f aca="true" t="shared" si="10" ref="C54:U54">C13+C35-C24</f>
        <v>697105.6199999973</v>
      </c>
      <c r="D54" s="122">
        <f t="shared" si="10"/>
        <v>1919864.0500000007</v>
      </c>
      <c r="E54" s="122">
        <f t="shared" si="10"/>
        <v>2240683</v>
      </c>
      <c r="F54" s="122">
        <f t="shared" si="10"/>
        <v>2300000</v>
      </c>
      <c r="G54" s="122">
        <f t="shared" si="10"/>
        <v>2500000</v>
      </c>
      <c r="H54" s="122">
        <f t="shared" si="10"/>
        <v>2600000</v>
      </c>
      <c r="I54" s="122">
        <f t="shared" si="10"/>
        <v>2280000</v>
      </c>
      <c r="J54" s="122">
        <f t="shared" si="10"/>
        <v>2150000</v>
      </c>
      <c r="K54" s="122">
        <f t="shared" si="10"/>
        <v>2328000</v>
      </c>
      <c r="L54" s="122">
        <f t="shared" si="10"/>
        <v>2370000</v>
      </c>
      <c r="M54" s="122">
        <f t="shared" si="10"/>
        <v>2450000</v>
      </c>
      <c r="N54" s="122">
        <f t="shared" si="10"/>
        <v>2470000</v>
      </c>
      <c r="O54" s="122">
        <f t="shared" si="10"/>
        <v>2500000</v>
      </c>
      <c r="P54" s="122">
        <f t="shared" si="10"/>
        <v>2710000</v>
      </c>
      <c r="Q54" s="122">
        <f t="shared" si="10"/>
        <v>3050000</v>
      </c>
      <c r="R54" s="122">
        <f>R13+R35-R24</f>
        <v>3150000</v>
      </c>
      <c r="S54" s="122">
        <f>S13+S35-S24</f>
        <v>2950000</v>
      </c>
      <c r="T54" s="122">
        <f>T13+T35-T24</f>
        <v>2950000</v>
      </c>
      <c r="U54" s="123">
        <f t="shared" si="10"/>
        <v>3350000</v>
      </c>
      <c r="V54" s="16"/>
    </row>
    <row r="55" spans="1:21" ht="35.25" customHeight="1">
      <c r="A55" s="86">
        <v>8</v>
      </c>
      <c r="B55" s="102" t="s">
        <v>10</v>
      </c>
      <c r="C55" s="5">
        <v>11.12</v>
      </c>
      <c r="D55" s="5">
        <v>11.12</v>
      </c>
      <c r="E55" s="5">
        <v>7.43</v>
      </c>
      <c r="F55" s="5">
        <v>8.89</v>
      </c>
      <c r="G55" s="5">
        <v>8.94</v>
      </c>
      <c r="H55" s="5">
        <v>8.65</v>
      </c>
      <c r="I55" s="5">
        <v>8.28</v>
      </c>
      <c r="J55" s="5">
        <v>8.01</v>
      </c>
      <c r="K55" s="5">
        <v>7.76</v>
      </c>
      <c r="L55" s="5">
        <v>7.52</v>
      </c>
      <c r="M55" s="5">
        <v>7.26</v>
      </c>
      <c r="N55" s="5">
        <v>7.38</v>
      </c>
      <c r="O55" s="5">
        <v>4.94</v>
      </c>
      <c r="P55" s="5">
        <v>5.39</v>
      </c>
      <c r="Q55" s="5">
        <v>5.98</v>
      </c>
      <c r="R55" s="5">
        <v>6.36</v>
      </c>
      <c r="S55" s="5">
        <v>6.4</v>
      </c>
      <c r="T55" s="5">
        <v>1.93</v>
      </c>
      <c r="U55" s="14">
        <v>1.04</v>
      </c>
    </row>
    <row r="56" spans="1:22" ht="33" customHeight="1">
      <c r="A56" s="87">
        <v>9</v>
      </c>
      <c r="B56" s="37" t="s">
        <v>11</v>
      </c>
      <c r="C56" s="7">
        <v>14.86</v>
      </c>
      <c r="D56" s="7">
        <v>14.86</v>
      </c>
      <c r="E56" s="7">
        <v>15.41</v>
      </c>
      <c r="F56" s="7">
        <v>15.17</v>
      </c>
      <c r="G56" s="7">
        <v>14.92</v>
      </c>
      <c r="H56" s="7">
        <v>16.04</v>
      </c>
      <c r="I56" s="7">
        <v>14.79</v>
      </c>
      <c r="J56" s="7">
        <v>11.18</v>
      </c>
      <c r="K56" s="7">
        <v>11.74</v>
      </c>
      <c r="L56" s="7">
        <v>11.05</v>
      </c>
      <c r="M56" s="7">
        <v>10.82</v>
      </c>
      <c r="N56" s="7">
        <v>10.63</v>
      </c>
      <c r="O56" s="7">
        <v>10.35</v>
      </c>
      <c r="P56" s="7">
        <v>10.05</v>
      </c>
      <c r="Q56" s="7">
        <v>10.02</v>
      </c>
      <c r="R56" s="7">
        <v>10.26</v>
      </c>
      <c r="S56" s="7">
        <v>10.48</v>
      </c>
      <c r="T56" s="7">
        <v>10.61</v>
      </c>
      <c r="U56" s="14">
        <v>10.74</v>
      </c>
      <c r="V56" s="6"/>
    </row>
    <row r="57" spans="1:21" ht="53.25" customHeight="1">
      <c r="A57" s="88">
        <v>10</v>
      </c>
      <c r="B57" s="45" t="s">
        <v>12</v>
      </c>
      <c r="C57" s="67" t="s">
        <v>92</v>
      </c>
      <c r="D57" s="67" t="s">
        <v>92</v>
      </c>
      <c r="E57" s="67" t="s">
        <v>92</v>
      </c>
      <c r="F57" s="67" t="s">
        <v>92</v>
      </c>
      <c r="G57" s="67" t="s">
        <v>92</v>
      </c>
      <c r="H57" s="67" t="s">
        <v>92</v>
      </c>
      <c r="I57" s="67" t="s">
        <v>92</v>
      </c>
      <c r="J57" s="67" t="s">
        <v>92</v>
      </c>
      <c r="K57" s="67" t="s">
        <v>92</v>
      </c>
      <c r="L57" s="67" t="s">
        <v>92</v>
      </c>
      <c r="M57" s="67" t="s">
        <v>92</v>
      </c>
      <c r="N57" s="67" t="s">
        <v>92</v>
      </c>
      <c r="O57" s="67" t="s">
        <v>92</v>
      </c>
      <c r="P57" s="67" t="s">
        <v>92</v>
      </c>
      <c r="Q57" s="67" t="s">
        <v>92</v>
      </c>
      <c r="R57" s="67" t="s">
        <v>92</v>
      </c>
      <c r="S57" s="67" t="s">
        <v>92</v>
      </c>
      <c r="T57" s="67" t="s">
        <v>92</v>
      </c>
      <c r="U57" s="139" t="s">
        <v>92</v>
      </c>
    </row>
    <row r="58" spans="1:21" ht="49.5" customHeight="1">
      <c r="A58" s="87">
        <v>11</v>
      </c>
      <c r="B58" s="46" t="s">
        <v>53</v>
      </c>
      <c r="C58" s="68">
        <v>0</v>
      </c>
      <c r="D58" s="68">
        <v>0</v>
      </c>
      <c r="E58" s="68">
        <v>0</v>
      </c>
      <c r="F58" s="68">
        <f>F32</f>
        <v>708220</v>
      </c>
      <c r="G58" s="68">
        <f aca="true" t="shared" si="11" ref="G58:U58">G32</f>
        <v>1740000</v>
      </c>
      <c r="H58" s="68">
        <f t="shared" si="11"/>
        <v>1760000</v>
      </c>
      <c r="I58" s="68">
        <f t="shared" si="11"/>
        <v>1700000</v>
      </c>
      <c r="J58" s="68">
        <f t="shared" si="11"/>
        <v>1700000</v>
      </c>
      <c r="K58" s="68">
        <f t="shared" si="11"/>
        <v>1700000</v>
      </c>
      <c r="L58" s="68">
        <f t="shared" si="11"/>
        <v>1700000</v>
      </c>
      <c r="M58" s="68">
        <f t="shared" si="11"/>
        <v>1700000</v>
      </c>
      <c r="N58" s="68">
        <f t="shared" si="11"/>
        <v>1796975</v>
      </c>
      <c r="O58" s="68">
        <f t="shared" si="11"/>
        <v>1220000</v>
      </c>
      <c r="P58" s="68">
        <f t="shared" si="11"/>
        <v>1400000</v>
      </c>
      <c r="Q58" s="68">
        <f t="shared" si="11"/>
        <v>1585783</v>
      </c>
      <c r="R58" s="68">
        <f>R32</f>
        <v>1700000</v>
      </c>
      <c r="S58" s="68">
        <f>S32</f>
        <v>1700000</v>
      </c>
      <c r="T58" s="68">
        <f>T32</f>
        <v>500000</v>
      </c>
      <c r="U58" s="124">
        <f t="shared" si="11"/>
        <v>271115.0399999991</v>
      </c>
    </row>
    <row r="59" spans="1:21" ht="26.25" customHeight="1">
      <c r="A59" s="88">
        <v>12</v>
      </c>
      <c r="B59" s="45" t="s">
        <v>54</v>
      </c>
      <c r="C59" s="69">
        <v>0</v>
      </c>
      <c r="D59" s="69">
        <v>0</v>
      </c>
      <c r="E59" s="69">
        <v>0</v>
      </c>
      <c r="F59" s="69">
        <f>F44</f>
        <v>1640000</v>
      </c>
      <c r="G59" s="69">
        <f aca="true" t="shared" si="12" ref="G59:U59">G44</f>
        <v>1740000</v>
      </c>
      <c r="H59" s="69">
        <f t="shared" si="12"/>
        <v>1760000</v>
      </c>
      <c r="I59" s="69">
        <f t="shared" si="12"/>
        <v>1700000</v>
      </c>
      <c r="J59" s="69">
        <f t="shared" si="12"/>
        <v>1700000</v>
      </c>
      <c r="K59" s="69">
        <f t="shared" si="12"/>
        <v>1700000</v>
      </c>
      <c r="L59" s="69">
        <f t="shared" si="12"/>
        <v>1700000</v>
      </c>
      <c r="M59" s="69">
        <f t="shared" si="12"/>
        <v>1700000</v>
      </c>
      <c r="N59" s="69">
        <f t="shared" si="12"/>
        <v>1796975</v>
      </c>
      <c r="O59" s="69">
        <f t="shared" si="12"/>
        <v>1220000</v>
      </c>
      <c r="P59" s="69">
        <f t="shared" si="12"/>
        <v>1400000</v>
      </c>
      <c r="Q59" s="69">
        <f t="shared" si="12"/>
        <v>1585783</v>
      </c>
      <c r="R59" s="69">
        <f>R44</f>
        <v>1700000</v>
      </c>
      <c r="S59" s="69">
        <f>S44</f>
        <v>1700000</v>
      </c>
      <c r="T59" s="69">
        <f>T44</f>
        <v>500000</v>
      </c>
      <c r="U59" s="125">
        <f t="shared" si="12"/>
        <v>271115.04</v>
      </c>
    </row>
    <row r="60" spans="1:21" ht="40.5" customHeight="1">
      <c r="A60" s="87">
        <v>13</v>
      </c>
      <c r="B60" s="37" t="s">
        <v>55</v>
      </c>
      <c r="C60" s="70">
        <v>12006365</v>
      </c>
      <c r="D60" s="70">
        <v>5482190.96</v>
      </c>
      <c r="E60" s="70">
        <v>12100000</v>
      </c>
      <c r="F60" s="70">
        <v>12200000</v>
      </c>
      <c r="G60" s="70">
        <v>12300000</v>
      </c>
      <c r="H60" s="70">
        <v>12400000</v>
      </c>
      <c r="I60" s="70">
        <v>12500000</v>
      </c>
      <c r="J60" s="70">
        <v>12600000</v>
      </c>
      <c r="K60" s="70">
        <v>12700000</v>
      </c>
      <c r="L60" s="71">
        <v>12800000</v>
      </c>
      <c r="M60" s="72">
        <v>12900000</v>
      </c>
      <c r="N60" s="71">
        <v>13000000</v>
      </c>
      <c r="O60" s="71">
        <v>13100000</v>
      </c>
      <c r="P60" s="71">
        <v>13200000</v>
      </c>
      <c r="Q60" s="71">
        <v>133300000</v>
      </c>
      <c r="R60" s="71">
        <v>13400000</v>
      </c>
      <c r="S60" s="71">
        <v>13500000</v>
      </c>
      <c r="T60" s="71">
        <v>13600000</v>
      </c>
      <c r="U60" s="136">
        <v>13700000</v>
      </c>
    </row>
    <row r="61" spans="1:21" ht="46.5" customHeight="1">
      <c r="A61" s="89" t="s">
        <v>111</v>
      </c>
      <c r="B61" s="47" t="s">
        <v>56</v>
      </c>
      <c r="C61" s="73">
        <f>SUM(C62:C63)</f>
        <v>5097008</v>
      </c>
      <c r="D61" s="73">
        <f aca="true" t="shared" si="13" ref="D61:I61">SUM(D62:D63)</f>
        <v>991263.23</v>
      </c>
      <c r="E61" s="73">
        <f t="shared" si="13"/>
        <v>9285374</v>
      </c>
      <c r="F61" s="73">
        <f t="shared" si="13"/>
        <v>4173340</v>
      </c>
      <c r="G61" s="73">
        <f t="shared" si="13"/>
        <v>2691300</v>
      </c>
      <c r="H61" s="73">
        <f t="shared" si="13"/>
        <v>0</v>
      </c>
      <c r="I61" s="73">
        <f t="shared" si="13"/>
        <v>0</v>
      </c>
      <c r="J61" s="73">
        <v>0</v>
      </c>
      <c r="K61" s="73">
        <f aca="true" t="shared" si="14" ref="K61:U61">SUM(K62:K63)</f>
        <v>0</v>
      </c>
      <c r="L61" s="73">
        <f t="shared" si="14"/>
        <v>0</v>
      </c>
      <c r="M61" s="73">
        <f t="shared" si="14"/>
        <v>0</v>
      </c>
      <c r="N61" s="73">
        <f t="shared" si="14"/>
        <v>0</v>
      </c>
      <c r="O61" s="73">
        <f t="shared" si="14"/>
        <v>0</v>
      </c>
      <c r="P61" s="73">
        <f t="shared" si="14"/>
        <v>0</v>
      </c>
      <c r="Q61" s="73">
        <f t="shared" si="14"/>
        <v>0</v>
      </c>
      <c r="R61" s="73">
        <f>SUM(R62:R63)</f>
        <v>0</v>
      </c>
      <c r="S61" s="73">
        <f>SUM(S62:S63)</f>
        <v>0</v>
      </c>
      <c r="T61" s="73">
        <f>SUM(T62:T63)</f>
        <v>0</v>
      </c>
      <c r="U61" s="137">
        <f t="shared" si="14"/>
        <v>0</v>
      </c>
    </row>
    <row r="62" spans="1:21" ht="26.25" customHeight="1">
      <c r="A62" s="90" t="s">
        <v>112</v>
      </c>
      <c r="B62" s="47" t="s">
        <v>57</v>
      </c>
      <c r="C62" s="70">
        <v>1400</v>
      </c>
      <c r="D62" s="70">
        <v>678.96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1">
        <v>0</v>
      </c>
      <c r="M62" s="72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138">
        <v>0</v>
      </c>
    </row>
    <row r="63" spans="1:21" ht="26.25" customHeight="1" thickBot="1">
      <c r="A63" s="151" t="s">
        <v>113</v>
      </c>
      <c r="B63" s="152" t="s">
        <v>58</v>
      </c>
      <c r="C63" s="153">
        <v>5095608</v>
      </c>
      <c r="D63" s="153">
        <v>990584.27</v>
      </c>
      <c r="E63" s="153">
        <v>9285374</v>
      </c>
      <c r="F63" s="153">
        <v>4173340</v>
      </c>
      <c r="G63" s="153">
        <v>2691300</v>
      </c>
      <c r="H63" s="153"/>
      <c r="I63" s="153"/>
      <c r="J63" s="153">
        <v>0</v>
      </c>
      <c r="K63" s="153">
        <v>0</v>
      </c>
      <c r="L63" s="154">
        <v>0</v>
      </c>
      <c r="M63" s="155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56">
        <v>0</v>
      </c>
    </row>
    <row r="64" spans="1:23" ht="14.25">
      <c r="A64" s="8"/>
      <c r="B64" s="8"/>
      <c r="C64" s="13" t="e">
        <f>#REF!-#REF!</f>
        <v>#REF!</v>
      </c>
      <c r="D64" s="13"/>
      <c r="E64" s="13" t="e">
        <f>#REF!-#REF!</f>
        <v>#REF!</v>
      </c>
      <c r="F64" s="13" t="e">
        <f>#REF!-#REF!</f>
        <v>#REF!</v>
      </c>
      <c r="G64" s="13" t="e">
        <f>#REF!-#REF!</f>
        <v>#REF!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2"/>
      <c r="W64" s="2"/>
    </row>
    <row r="65" spans="1:23" ht="14.25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"/>
      <c r="W65" s="2"/>
    </row>
    <row r="66" spans="1:23" ht="14.25">
      <c r="A66" s="8"/>
      <c r="B66" s="1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2"/>
      <c r="W66" s="2"/>
    </row>
    <row r="67" spans="1:23" ht="14.25">
      <c r="A67" s="8"/>
      <c r="B67" s="1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2"/>
      <c r="W67" s="2"/>
    </row>
    <row r="68" spans="1:23" ht="14.25">
      <c r="A68" s="8"/>
      <c r="B68" s="1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2"/>
      <c r="W68" s="2"/>
    </row>
    <row r="69" spans="1:23" ht="14.25">
      <c r="A69" s="8"/>
      <c r="B69" s="1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2"/>
      <c r="W69" s="2"/>
    </row>
    <row r="70" spans="1:23" ht="14.25">
      <c r="A70" s="8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2"/>
      <c r="W70" s="2"/>
    </row>
    <row r="71" spans="1:23" ht="14.25">
      <c r="A71" s="8"/>
      <c r="B71" s="1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2"/>
      <c r="W71" s="2"/>
    </row>
    <row r="72" spans="1:23" ht="14.25">
      <c r="A72" s="8"/>
      <c r="B72" s="1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2"/>
      <c r="W72" s="2"/>
    </row>
    <row r="73" spans="1:23" ht="14.25">
      <c r="A73" s="8"/>
      <c r="B73" s="1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2"/>
      <c r="W73" s="2"/>
    </row>
    <row r="74" spans="1:23" ht="14.25">
      <c r="A74" s="8"/>
      <c r="B74" s="1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2"/>
      <c r="W74" s="2"/>
    </row>
    <row r="75" spans="1:23" ht="14.25">
      <c r="A75" s="8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2"/>
      <c r="W75" s="2"/>
    </row>
    <row r="76" spans="1:23" ht="14.25">
      <c r="A76" s="8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2"/>
      <c r="W76" s="2"/>
    </row>
    <row r="77" spans="1:23" ht="14.25">
      <c r="A77" s="8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2"/>
      <c r="W77" s="2"/>
    </row>
    <row r="78" spans="1:23" ht="14.25" customHeight="1">
      <c r="A78" s="8"/>
      <c r="B78" s="8"/>
      <c r="C78" s="12"/>
      <c r="D78" s="12"/>
      <c r="E78" s="12"/>
      <c r="F78" s="12"/>
      <c r="G78" s="12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"/>
      <c r="W78" s="2"/>
    </row>
    <row r="79" spans="1:23" ht="15.75" customHeight="1">
      <c r="A79" s="8"/>
      <c r="B79" s="8"/>
      <c r="C79" s="12"/>
      <c r="D79" s="12"/>
      <c r="E79" s="12"/>
      <c r="F79" s="12"/>
      <c r="G79" s="12"/>
      <c r="H79" s="12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"/>
      <c r="W79" s="2"/>
    </row>
    <row r="80" spans="1:23" ht="15.75" customHeight="1">
      <c r="A80" s="8"/>
      <c r="B80" s="8"/>
      <c r="C80" s="8"/>
      <c r="D80" s="8"/>
      <c r="E80" s="8"/>
      <c r="F80" s="8"/>
      <c r="G80" s="8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2"/>
      <c r="W80" s="2"/>
    </row>
    <row r="81" spans="1:23" ht="14.25">
      <c r="A81" s="8"/>
      <c r="B81" s="8"/>
      <c r="C81" s="8"/>
      <c r="D81" s="8"/>
      <c r="E81" s="8"/>
      <c r="F81" s="8"/>
      <c r="G81" s="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2"/>
      <c r="W81" s="2"/>
    </row>
    <row r="82" spans="1:23" ht="14.25">
      <c r="A82" s="8"/>
      <c r="B82" s="8"/>
      <c r="C82" s="8"/>
      <c r="D82" s="8"/>
      <c r="E82" s="8"/>
      <c r="F82" s="8"/>
      <c r="G82" s="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2"/>
      <c r="W82" s="2"/>
    </row>
    <row r="83" spans="1:23" ht="14.25">
      <c r="A83" s="8"/>
      <c r="B83" s="8"/>
      <c r="C83" s="8"/>
      <c r="D83" s="8"/>
      <c r="E83" s="8"/>
      <c r="F83" s="8"/>
      <c r="G83" s="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2"/>
      <c r="W83" s="2"/>
    </row>
    <row r="84" spans="1:23" ht="14.25">
      <c r="A84" s="8"/>
      <c r="B84" s="8"/>
      <c r="C84" s="8"/>
      <c r="D84" s="8"/>
      <c r="E84" s="8"/>
      <c r="F84" s="8"/>
      <c r="G84" s="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2"/>
      <c r="W84" s="2"/>
    </row>
    <row r="85" spans="1:23" ht="14.25">
      <c r="A85" s="1"/>
      <c r="B85" s="8"/>
      <c r="C85" s="8"/>
      <c r="D85" s="8"/>
      <c r="E85" s="8"/>
      <c r="F85" s="8"/>
      <c r="G85" s="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2"/>
      <c r="W85" s="2"/>
    </row>
    <row r="86" spans="1:23" ht="14.25">
      <c r="A86" s="1"/>
      <c r="B86" s="8"/>
      <c r="C86" s="8"/>
      <c r="D86" s="8"/>
      <c r="E86" s="8"/>
      <c r="F86" s="8"/>
      <c r="G86" s="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"/>
      <c r="W86" s="2"/>
    </row>
    <row r="87" spans="1:23" ht="14.25">
      <c r="A87" s="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2"/>
      <c r="W87" s="2"/>
    </row>
    <row r="88" spans="1:21" ht="14.25">
      <c r="A88" s="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4.25">
      <c r="A89" s="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4.25">
      <c r="A90" s="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4.25">
      <c r="A91" s="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4.25">
      <c r="A92" s="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4.25">
      <c r="A93" s="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4.25">
      <c r="A94" s="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4.25">
      <c r="A95" s="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4.25">
      <c r="A96" s="1"/>
      <c r="B96" s="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4.25">
      <c r="A97" s="1"/>
      <c r="B97" s="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4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4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4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4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12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sheetProtection/>
  <mergeCells count="28">
    <mergeCell ref="A9:A11"/>
    <mergeCell ref="A7:U7"/>
    <mergeCell ref="K3:U3"/>
    <mergeCell ref="B9:B11"/>
    <mergeCell ref="M2:U2"/>
    <mergeCell ref="H5:U5"/>
    <mergeCell ref="J10:J11"/>
    <mergeCell ref="K10:K11"/>
    <mergeCell ref="U10:U11"/>
    <mergeCell ref="L10:L11"/>
    <mergeCell ref="C9:U9"/>
    <mergeCell ref="L6:U6"/>
    <mergeCell ref="P4:U4"/>
    <mergeCell ref="C10:D10"/>
    <mergeCell ref="E10:E11"/>
    <mergeCell ref="F10:F11"/>
    <mergeCell ref="G10:G11"/>
    <mergeCell ref="H10:H11"/>
    <mergeCell ref="I10:I11"/>
    <mergeCell ref="R10:R11"/>
    <mergeCell ref="M10:M11"/>
    <mergeCell ref="N10:N11"/>
    <mergeCell ref="O10:O11"/>
    <mergeCell ref="P10:P11"/>
    <mergeCell ref="Q10:Q11"/>
    <mergeCell ref="H80:U80"/>
    <mergeCell ref="S10:S11"/>
    <mergeCell ref="T10:T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3" r:id="rId1"/>
  <headerFooter alignWithMargins="0">
    <oddFooter>&amp;RWójt Gminy  Mrągowo
Piotr Piercewicz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Lucyna</cp:lastModifiedBy>
  <cp:lastPrinted>2020-08-27T17:39:13Z</cp:lastPrinted>
  <dcterms:modified xsi:type="dcterms:W3CDTF">2020-08-27T18:52:44Z</dcterms:modified>
  <cp:category/>
  <cp:version/>
  <cp:contentType/>
  <cp:contentStatus/>
</cp:coreProperties>
</file>