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1100" windowHeight="5910" tabRatio="599" activeTab="0"/>
  </bookViews>
  <sheets>
    <sheet name="Arkusz1" sheetId="1" r:id="rId1"/>
    <sheet name="Arkusz2" sheetId="2" r:id="rId2"/>
  </sheets>
  <definedNames>
    <definedName name="_xlnm.Print_Area" localSheetId="0">'Arkusz1'!$A$1:$G$710</definedName>
    <definedName name="_xlnm.Print_Titles" localSheetId="0">'Arkusz1'!$10:$12</definedName>
  </definedNames>
  <calcPr fullCalcOnLoad="1"/>
</workbook>
</file>

<file path=xl/sharedStrings.xml><?xml version="1.0" encoding="utf-8"?>
<sst xmlns="http://schemas.openxmlformats.org/spreadsheetml/2006/main" count="1200" uniqueCount="366">
  <si>
    <t>Dz.</t>
  </si>
  <si>
    <t>Rozdz.</t>
  </si>
  <si>
    <t>§</t>
  </si>
  <si>
    <t xml:space="preserve"> Treść</t>
  </si>
  <si>
    <t>010</t>
  </si>
  <si>
    <t>Rolnictwo i łowiectwo</t>
  </si>
  <si>
    <t>4300</t>
  </si>
  <si>
    <t>Zakup usług pozostałych</t>
  </si>
  <si>
    <t>01010</t>
  </si>
  <si>
    <t>Infrastruktura wodociągowa i sanitacyjna wsi</t>
  </si>
  <si>
    <t>4260</t>
  </si>
  <si>
    <t>Zakup energii</t>
  </si>
  <si>
    <t>4270</t>
  </si>
  <si>
    <t>Zakup usług remontowych</t>
  </si>
  <si>
    <t>6050</t>
  </si>
  <si>
    <t>Wydatki inwestycyjne jednostek budżetowych</t>
  </si>
  <si>
    <t>3030</t>
  </si>
  <si>
    <t>Różne wydatki na rzecz osób fizycznych</t>
  </si>
  <si>
    <t>4210</t>
  </si>
  <si>
    <t>Zakup materiałów i wyposażenia</t>
  </si>
  <si>
    <t>01095</t>
  </si>
  <si>
    <t>Pozostała działalność</t>
  </si>
  <si>
    <t>4430</t>
  </si>
  <si>
    <t>Różne opłaty i składki</t>
  </si>
  <si>
    <t>600</t>
  </si>
  <si>
    <t>Transport i łączność</t>
  </si>
  <si>
    <t>60016</t>
  </si>
  <si>
    <t>Drogi publiczne gminne</t>
  </si>
  <si>
    <t>60095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</si>
  <si>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</si>
  <si>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</si>
  <si>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</si>
  <si>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</si>
  <si>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</si>
  <si>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</si>
  <si>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</si>
  <si>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</si>
  <si>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4110</t>
  </si>
  <si>
    <t>Składki na ubezpieczenia społeczne</t>
  </si>
  <si>
    <t>4120</t>
  </si>
  <si>
    <t>710</t>
  </si>
  <si>
    <t>Działalność usługowa</t>
  </si>
  <si>
    <t>71004</t>
  </si>
  <si>
    <t>Plany zagospodarowania przestrzennego</t>
  </si>
  <si>
    <t>750</t>
  </si>
  <si>
    <t>Administracja publiczna</t>
  </si>
  <si>
    <t>75011</t>
  </si>
  <si>
    <t>4010</t>
  </si>
  <si>
    <t>Wynagrodzenia osobowe pracowników</t>
  </si>
  <si>
    <t>4040</t>
  </si>
  <si>
    <t>Dodatkowe wynagrodzenie roczne</t>
  </si>
  <si>
    <t>4410</t>
  </si>
  <si>
    <t>Podróże służbowe krajowe</t>
  </si>
  <si>
    <t>4440</t>
  </si>
  <si>
    <t>Odpisy na zakładowy fundusz świadczeń socjalnych</t>
  </si>
  <si>
    <t>75022</t>
  </si>
  <si>
    <t>75023</t>
  </si>
  <si>
    <t>Dotacje celowe przekazane gminie na zadania bieżące</t>
  </si>
  <si>
    <t>2310</t>
  </si>
  <si>
    <t>3020</t>
  </si>
  <si>
    <t>6060</t>
  </si>
  <si>
    <t>4100</t>
  </si>
  <si>
    <t>Wynagrodzenia agencyjno-prowizyjne</t>
  </si>
  <si>
    <t>75095</t>
  </si>
  <si>
    <t>751</t>
  </si>
  <si>
    <t>75101</t>
  </si>
  <si>
    <t>754</t>
  </si>
  <si>
    <t>Bezpieczeństwo publiczne i ochrona przeciwpożarowa</t>
  </si>
  <si>
    <t>75412</t>
  </si>
  <si>
    <t>Ochotnicze straże pożarne</t>
  </si>
  <si>
    <t>757</t>
  </si>
  <si>
    <t>Obsługa długu publicznego</t>
  </si>
  <si>
    <t>75702</t>
  </si>
  <si>
    <t>758</t>
  </si>
  <si>
    <t>Różne rozliczenia</t>
  </si>
  <si>
    <t>801</t>
  </si>
  <si>
    <t>Oświata i wychowanie</t>
  </si>
  <si>
    <t>80101</t>
  </si>
  <si>
    <t>Szkoły podstawowe</t>
  </si>
  <si>
    <t>4240</t>
  </si>
  <si>
    <t>Dowożenie uczniów do szkół</t>
  </si>
  <si>
    <t>Ochrona zdrowia</t>
  </si>
  <si>
    <t>Przeciwdziałanie alkoholizmowi</t>
  </si>
  <si>
    <t>Świadczenia społeczne</t>
  </si>
  <si>
    <t>Składki na ubezpieczenia zdrowotne</t>
  </si>
  <si>
    <t>Ośrodki pomocy społecznej</t>
  </si>
  <si>
    <t>Dodatki mieszkaniowe</t>
  </si>
  <si>
    <t>854</t>
  </si>
  <si>
    <t>Edukacyjna opieka wychowawcza</t>
  </si>
  <si>
    <t>85401</t>
  </si>
  <si>
    <t>Świetlice szkolne</t>
  </si>
  <si>
    <t>900</t>
  </si>
  <si>
    <t>Gospodarka komunalna i ochrona środowiska</t>
  </si>
  <si>
    <t>90003</t>
  </si>
  <si>
    <t>Oczyszczanie miast i wsi</t>
  </si>
  <si>
    <t>90013</t>
  </si>
  <si>
    <t>Schroniska dla zwierząt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</si>
  <si>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</si>
  <si>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</si>
  <si>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</si>
  <si>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</si>
  <si>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</si>
  <si>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</si>
  <si>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92195</t>
  </si>
  <si>
    <t>926</t>
  </si>
  <si>
    <t>92605</t>
  </si>
  <si>
    <t>Izby rolnicze</t>
  </si>
  <si>
    <t>01030</t>
  </si>
  <si>
    <t>2850</t>
  </si>
  <si>
    <t>Urzędy wojewódzkie</t>
  </si>
  <si>
    <t>Urzędy naczelnych organów władzy państwowej,</t>
  </si>
  <si>
    <t>71035</t>
  </si>
  <si>
    <t>Cmentarze</t>
  </si>
  <si>
    <t>80146</t>
  </si>
  <si>
    <t>Dokształcanie i doskonalenie nauczycieli</t>
  </si>
  <si>
    <t>90095</t>
  </si>
  <si>
    <t>kontroli i ochrony prawa oraz sądownictwa</t>
  </si>
  <si>
    <t>60004</t>
  </si>
  <si>
    <t>Lokalny transport zbiorowy</t>
  </si>
  <si>
    <t>4480</t>
  </si>
  <si>
    <t>Podatek od nieruchomości</t>
  </si>
  <si>
    <t>852</t>
  </si>
  <si>
    <t>Pomoc społeczna</t>
  </si>
  <si>
    <t>RAZEM WYDATKI:</t>
  </si>
  <si>
    <t>90004</t>
  </si>
  <si>
    <t>Utrzymanie zieleni w miastach i gminach</t>
  </si>
  <si>
    <t>3240</t>
  </si>
  <si>
    <t>80195</t>
  </si>
  <si>
    <t>3110</t>
  </si>
  <si>
    <t>4580</t>
  </si>
  <si>
    <t>Pozostałe odsetki</t>
  </si>
  <si>
    <t>ubezpieczenia emerytalne i rentowe</t>
  </si>
  <si>
    <t>92601</t>
  </si>
  <si>
    <t>Obiekty sportowe</t>
  </si>
  <si>
    <t>4170</t>
  </si>
  <si>
    <t>Wynagrodzenia bezosobowe</t>
  </si>
  <si>
    <t>851</t>
  </si>
  <si>
    <t>2480</t>
  </si>
  <si>
    <t>85415</t>
  </si>
  <si>
    <t>Pomoc materialna dla uczniów</t>
  </si>
  <si>
    <t>Stypendia dla uczniów</t>
  </si>
  <si>
    <t>85202</t>
  </si>
  <si>
    <t>Domy pomocy społecznej</t>
  </si>
  <si>
    <t>85213</t>
  </si>
  <si>
    <t>85214</t>
  </si>
  <si>
    <t>85215</t>
  </si>
  <si>
    <t>85219</t>
  </si>
  <si>
    <t>85228</t>
  </si>
  <si>
    <t>85295</t>
  </si>
  <si>
    <t>Dotacja podmiotowa z budżetu dla samorządowej</t>
  </si>
  <si>
    <t>instytucji kultury</t>
  </si>
  <si>
    <t>80103</t>
  </si>
  <si>
    <t>Oddziały przedszkolne w szkołach podstawowych</t>
  </si>
  <si>
    <t>4280</t>
  </si>
  <si>
    <t>Zakup usług zdrowotnych</t>
  </si>
  <si>
    <t>80104</t>
  </si>
  <si>
    <t>Przedszkola</t>
  </si>
  <si>
    <t>Wpłaty gmin na rzecz izb rolniczych w wysokości</t>
  </si>
  <si>
    <t>2% uzyskanych wpływów z podatku rolnego</t>
  </si>
  <si>
    <t>60014</t>
  </si>
  <si>
    <t>Drogi publiczne powiatowe</t>
  </si>
  <si>
    <t>4390</t>
  </si>
  <si>
    <t>4700</t>
  </si>
  <si>
    <t>Szkolenia pracowników niebędących członkami</t>
  </si>
  <si>
    <t>4360</t>
  </si>
  <si>
    <t>korpusu służby cywilnej</t>
  </si>
  <si>
    <t>85153</t>
  </si>
  <si>
    <t>4610</t>
  </si>
  <si>
    <t>90002</t>
  </si>
  <si>
    <t>Koszty postępowania sądowego i prokuratorskiego</t>
  </si>
  <si>
    <t>Gospodarka odpadami</t>
  </si>
  <si>
    <t>Opłaty z tytułu zakupu usług telekomunikacyjnych</t>
  </si>
  <si>
    <t>analiz i opinii</t>
  </si>
  <si>
    <t>Zakup usług obejmujących wykonanie ekspertyz,</t>
  </si>
  <si>
    <t>75421</t>
  </si>
  <si>
    <t>Zarządzanie kryzysowe</t>
  </si>
  <si>
    <t>4810</t>
  </si>
  <si>
    <t>75818</t>
  </si>
  <si>
    <t>Rezerwy ogólne i celowe</t>
  </si>
  <si>
    <t>92109</t>
  </si>
  <si>
    <t>Domy i ośrodki kultury, świetlice i kluby</t>
  </si>
  <si>
    <t>Środki na zadania zlecone</t>
  </si>
  <si>
    <t>Środki na zadania  własne</t>
  </si>
  <si>
    <t>Środki na zadania własne</t>
  </si>
  <si>
    <t>80148</t>
  </si>
  <si>
    <t>020</t>
  </si>
  <si>
    <t>Leśnictwo</t>
  </si>
  <si>
    <t>02001</t>
  </si>
  <si>
    <t>4500</t>
  </si>
  <si>
    <t>Zadania ratownictwa górskiego i wodnego</t>
  </si>
  <si>
    <t>75415</t>
  </si>
  <si>
    <t>85412</t>
  </si>
  <si>
    <t>6059</t>
  </si>
  <si>
    <t>Podatek od nieruchomosci</t>
  </si>
  <si>
    <t>85216</t>
  </si>
  <si>
    <t>Zasiłki stałe</t>
  </si>
  <si>
    <t>6057</t>
  </si>
  <si>
    <t>2910</t>
  </si>
  <si>
    <t>niezgodnie z przeznaczeniem lub wykorzystanych</t>
  </si>
  <si>
    <t>ustawy, pobranych nienależnie lub w nadmiernej</t>
  </si>
  <si>
    <t>wysokości</t>
  </si>
  <si>
    <t>Odsetki od samorządowych papierów wartościowych</t>
  </si>
  <si>
    <t>8110</t>
  </si>
  <si>
    <t>Rezerwy - Zarządzanie kryzysowe</t>
  </si>
  <si>
    <t>90019</t>
  </si>
  <si>
    <t>Dotacje celowe z budżetu jednostki samorządu</t>
  </si>
  <si>
    <t>60011</t>
  </si>
  <si>
    <t>Drogi publiczne krajowe</t>
  </si>
  <si>
    <t>60013</t>
  </si>
  <si>
    <t>Drogi publiczne wojewódzkie</t>
  </si>
  <si>
    <t>Kultura fizyczna</t>
  </si>
  <si>
    <t>01008</t>
  </si>
  <si>
    <t>Melioracje wodne</t>
  </si>
  <si>
    <t>4330</t>
  </si>
  <si>
    <t>75075</t>
  </si>
  <si>
    <t>Promocja jednostek samorządu terytorialnego</t>
  </si>
  <si>
    <t>2360</t>
  </si>
  <si>
    <t>finansowanie lub dofinansowanie zadań zleconych</t>
  </si>
  <si>
    <t xml:space="preserve">terytorialnego, udzielone w trybie art. 221 ustawy, na </t>
  </si>
  <si>
    <t>do realizacji organizacjom prowadzącym działalność</t>
  </si>
  <si>
    <t>pożytku publicznego</t>
  </si>
  <si>
    <t>%</t>
  </si>
  <si>
    <t>4590</t>
  </si>
  <si>
    <t>Kary i odszkodowania wypłacane na rzecz osób fizycznych</t>
  </si>
  <si>
    <t>80150</t>
  </si>
  <si>
    <t>Realizacja zadań wymagających stosowania specjalnej</t>
  </si>
  <si>
    <t>organizacji nauki i metod pracy dla dzieci i młodzieży</t>
  </si>
  <si>
    <t>85495</t>
  </si>
  <si>
    <t>752</t>
  </si>
  <si>
    <t>75212</t>
  </si>
  <si>
    <t>Pozostałe wydatki obronne</t>
  </si>
  <si>
    <t>do załącznika nr 1</t>
  </si>
  <si>
    <t>w sprawie: informacji z wykonania</t>
  </si>
  <si>
    <t>Tabela nr 2</t>
  </si>
  <si>
    <t>budżetu Gminy Mrągowo</t>
  </si>
  <si>
    <t>6300</t>
  </si>
  <si>
    <t>Rózne opłaty i składki</t>
  </si>
  <si>
    <t>4140</t>
  </si>
  <si>
    <t>Wpłaty na Państwowy Fundusz Rehabilitacji Osób</t>
  </si>
  <si>
    <t>Niepełnosprawnych</t>
  </si>
  <si>
    <t>kontroli i ochrony prawa</t>
  </si>
  <si>
    <t>Rezerwy - celowa</t>
  </si>
  <si>
    <t>Rezerwy - ogólna</t>
  </si>
  <si>
    <t>Zadania zlecone</t>
  </si>
  <si>
    <t>Zadania własne</t>
  </si>
  <si>
    <t>4220</t>
  </si>
  <si>
    <t>Składki na ubezpieczenia zdrowotne opłacene za osoby</t>
  </si>
  <si>
    <t>pobierające niektóre świadczenia z pomocy społecznej,</t>
  </si>
  <si>
    <t xml:space="preserve">niektóre świadczenia rodzinne oraz za osoby </t>
  </si>
  <si>
    <t>społecznej</t>
  </si>
  <si>
    <t>85205</t>
  </si>
  <si>
    <t>Zasiłki i pomoc w naturze oraz składki  na</t>
  </si>
  <si>
    <t>85220</t>
  </si>
  <si>
    <t>Pozostała działaność</t>
  </si>
  <si>
    <t>Wpływy i wydatki związane z gromadzeniem</t>
  </si>
  <si>
    <t>Zadania w zakresie kultury fizycznej</t>
  </si>
  <si>
    <t>młodzieży szkolnej, a także skolenia młodzieży</t>
  </si>
  <si>
    <t>Kolonie i obozy oraz inne formy wypoczynku dzieci i</t>
  </si>
  <si>
    <t xml:space="preserve">środków z opłat i kar za korzystanie ze środowiska </t>
  </si>
  <si>
    <t xml:space="preserve">Zakup usług obejmujących wykonanie ekspertyz, analiz </t>
  </si>
  <si>
    <t>i opinii</t>
  </si>
  <si>
    <t>Wydatki na zakupy inwestycyjne jednostek budżetowych</t>
  </si>
  <si>
    <t>własnych zadań inwestycyjnych i zakupów inwestycyjnych</t>
  </si>
  <si>
    <t>Gospodarka leśna</t>
  </si>
  <si>
    <t xml:space="preserve">Pozostałe podatki na rzecz budżetów </t>
  </si>
  <si>
    <t>jednostek samorządu terytorialnego</t>
  </si>
  <si>
    <t>kultury</t>
  </si>
  <si>
    <t>71012</t>
  </si>
  <si>
    <t>Zadania z zakresu geodezji i kartografii</t>
  </si>
  <si>
    <t>Rady gmin (miast i miast na prawach powiatu)</t>
  </si>
  <si>
    <t>Urzędy gmin (miast i miast na prawach powiatu)</t>
  </si>
  <si>
    <t>Wydatki osobowe niezaliczone do wynagrodzeń</t>
  </si>
  <si>
    <t>Obrona narodowa</t>
  </si>
  <si>
    <t xml:space="preserve">Obsługa papierów wartościowych, kredytów i pożyczek </t>
  </si>
  <si>
    <t xml:space="preserve">lub zaciągniętych przez jednostkę samorządu terytorialnego </t>
  </si>
  <si>
    <t>kredytów i pożyczek</t>
  </si>
  <si>
    <t>Zakup środków dydaktycznych i książek</t>
  </si>
  <si>
    <t xml:space="preserve">realizowane na podstawie porozumień (umów) między </t>
  </si>
  <si>
    <t>jednostkami samorządu terytorialnego</t>
  </si>
  <si>
    <t xml:space="preserve">Dotacje celowe przekazane gminie na zadania bieżące </t>
  </si>
  <si>
    <t xml:space="preserve">Zakup usług przez jednostki samorządu terytorialnego </t>
  </si>
  <si>
    <t>od innych jednostek samorządu terytorialnego</t>
  </si>
  <si>
    <t>Stołówki szkolne i przedszkolne</t>
  </si>
  <si>
    <t>Zwalczanie narkomanii</t>
  </si>
  <si>
    <t>Zakup środków żywności</t>
  </si>
  <si>
    <t>uczestniczące w zajęciach w centrum integracji</t>
  </si>
  <si>
    <t>Jednostki specjalistycznego poradnictwa, mieszkania</t>
  </si>
  <si>
    <t>chronione i ośrodki interwencji kryzysowej</t>
  </si>
  <si>
    <t>Usługi opiekuńcze i specjalistyczne usługi opiekuńcze</t>
  </si>
  <si>
    <t xml:space="preserve">Zadania w zakresie przeciwdziałania przemocy </t>
  </si>
  <si>
    <t>w rodzinie</t>
  </si>
  <si>
    <t>z naruszeniem procedur, o których mowa w art. 184</t>
  </si>
  <si>
    <t>Zwrot dotacji oraz płatności, w tym wykorzystanych</t>
  </si>
  <si>
    <t>Dotacja podmiotowa z budżetu dla samorządowej instytucji</t>
  </si>
  <si>
    <t>terytorialnego</t>
  </si>
  <si>
    <t xml:space="preserve">Opłaty na rzecz budżetów jednostek samorządu </t>
  </si>
  <si>
    <t>4520</t>
  </si>
  <si>
    <t>4307</t>
  </si>
  <si>
    <t>4309</t>
  </si>
  <si>
    <t>75085</t>
  </si>
  <si>
    <t>Wspólna obsługa jednostek samorządu terytorialnego</t>
  </si>
  <si>
    <t>80153</t>
  </si>
  <si>
    <t>Zapewnienie uczniom prawa do bezpłatnego dostępu</t>
  </si>
  <si>
    <t>do podręczników, materiałów edukacyjnych,</t>
  </si>
  <si>
    <t>lub materiałów ćwiczeniowych</t>
  </si>
  <si>
    <t>Opłaty na rzecz budżetów jednostek samorządu</t>
  </si>
  <si>
    <t>w szkołach podstawowych</t>
  </si>
  <si>
    <t>85203</t>
  </si>
  <si>
    <t>Ośrodki wsparcia</t>
  </si>
  <si>
    <t>Opłaty na rzecz budżetów jednostek samorządu terytorialnego</t>
  </si>
  <si>
    <t>85230</t>
  </si>
  <si>
    <t>Pomoc w zakresie dożywiania</t>
  </si>
  <si>
    <t>85416</t>
  </si>
  <si>
    <t>Pomoc materialna dla uczniów o charakterze motywacyjnym</t>
  </si>
  <si>
    <t>855</t>
  </si>
  <si>
    <t>Rodzina</t>
  </si>
  <si>
    <t>85501</t>
  </si>
  <si>
    <t>Świadczenia wychowawcze</t>
  </si>
  <si>
    <t>85502</t>
  </si>
  <si>
    <t>Świadczenia rodzinne, świadczenie z funduszu</t>
  </si>
  <si>
    <t>emerytalne i rentowe z ubezpieczenia społecznego</t>
  </si>
  <si>
    <t>alimentacyjnego oraz składki na ubezpieczenia</t>
  </si>
  <si>
    <t>85503</t>
  </si>
  <si>
    <t>Karta Dużej Rodziny</t>
  </si>
  <si>
    <t>85504</t>
  </si>
  <si>
    <t>Wspieranie rodziny</t>
  </si>
  <si>
    <t>85505</t>
  </si>
  <si>
    <t>Tworzenie i funkcjionowanie żłobków</t>
  </si>
  <si>
    <t>85508</t>
  </si>
  <si>
    <t>Rodziny zastępcze</t>
  </si>
  <si>
    <t>4530</t>
  </si>
  <si>
    <t>Podatek od towarów i usług (VAT)</t>
  </si>
  <si>
    <t>Składki na Fundusz Pracy oraz Solidarnościowy Fundusz</t>
  </si>
  <si>
    <t>Wsparcia Osób Niepełnosprawnych</t>
  </si>
  <si>
    <t>4017</t>
  </si>
  <si>
    <t>4117</t>
  </si>
  <si>
    <t>4127</t>
  </si>
  <si>
    <t>4247</t>
  </si>
  <si>
    <t>85149</t>
  </si>
  <si>
    <t>Programy polityki zdrowotnej</t>
  </si>
  <si>
    <t>85513</t>
  </si>
  <si>
    <t>4130</t>
  </si>
  <si>
    <t>pobierające niektóre świadczenia z pomocy społecznej</t>
  </si>
  <si>
    <t>Składki na ubezpieczenia  zdrowotne opłacone za osoby</t>
  </si>
  <si>
    <t>oraz niektóre świadczenia rodzinne</t>
  </si>
  <si>
    <t>85510</t>
  </si>
  <si>
    <t>Działalność placówek opiekuńczo-wychowawczych</t>
  </si>
  <si>
    <t>92120</t>
  </si>
  <si>
    <t>Ochrona zabytków i opieka nad zabytkami</t>
  </si>
  <si>
    <t>za I półrocze 2020 r.</t>
  </si>
  <si>
    <t>PLAN NA 2020 r.</t>
  </si>
  <si>
    <t>WYKONANIE ZA I PÓŁROCZE 2020 r.</t>
  </si>
  <si>
    <t>2950</t>
  </si>
  <si>
    <t>Zwrot niewykorzystanej dotacji oraz płatności</t>
  </si>
  <si>
    <t>4019</t>
  </si>
  <si>
    <t>4119</t>
  </si>
  <si>
    <t>4129</t>
  </si>
  <si>
    <t>75107</t>
  </si>
  <si>
    <t>Wybory Prezydenta Rzeczypospolitej Polskiej</t>
  </si>
  <si>
    <t>4249</t>
  </si>
  <si>
    <t>85111</t>
  </si>
  <si>
    <t>Szpitale ogólne</t>
  </si>
  <si>
    <t xml:space="preserve">Dotacja celowa na pomoc finansową udzieloną między </t>
  </si>
  <si>
    <t>jednostkami samorządu  terytorialnego na difinansowanie</t>
  </si>
  <si>
    <t>do zarządzenia Wójta Gminy Mrągowo nr 247/20</t>
  </si>
  <si>
    <t>z dnia 27 sierpnia 2020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</si>
</sst>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51">
    <font>
      <sz val="10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1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  <font>
      <b/>
      <i/>
      <sz val="10"/>
      <name val="Arial CE"/>
      <family val="0"/>
    </font>
    <font>
      <sz val="10"/>
      <color indexed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8"/>
      <name val="Arial CE"/>
      <family val="2"/>
    </font>
    <font>
      <b/>
      <i/>
      <sz val="10"/>
      <color indexed="8"/>
      <name val="Arial CE"/>
      <family val="0"/>
    </font>
    <font>
      <sz val="11"/>
      <name val="Arial CE"/>
      <family val="2"/>
    </font>
    <font>
      <sz val="10"/>
      <color indexed="9"/>
      <name val="Arial CE"/>
      <family val="2"/>
    </font>
    <font>
      <sz val="11"/>
      <color indexed="9"/>
      <name val="Arial CE"/>
      <family val="2"/>
    </font>
    <font>
      <b/>
      <i/>
      <u val="single"/>
      <sz val="10"/>
      <name val="Arial CE"/>
      <family val="0"/>
    </font>
    <font>
      <b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11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3" fontId="0" fillId="0" borderId="0" xfId="0" applyNumberFormat="1" applyFont="1" applyBorder="1" applyAlignment="1">
      <alignment/>
    </xf>
    <xf numFmtId="49" fontId="2" fillId="33" borderId="16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49" fontId="2" fillId="33" borderId="18" xfId="0" applyNumberFormat="1" applyFont="1" applyFill="1" applyBorder="1" applyAlignment="1">
      <alignment/>
    </xf>
    <xf numFmtId="49" fontId="0" fillId="33" borderId="12" xfId="0" applyNumberFormat="1" applyFont="1" applyFill="1" applyBorder="1" applyAlignment="1">
      <alignment/>
    </xf>
    <xf numFmtId="0" fontId="2" fillId="33" borderId="19" xfId="0" applyFont="1" applyFill="1" applyBorder="1" applyAlignment="1">
      <alignment/>
    </xf>
    <xf numFmtId="49" fontId="1" fillId="0" borderId="12" xfId="0" applyNumberFormat="1" applyFont="1" applyBorder="1" applyAlignment="1">
      <alignment/>
    </xf>
    <xf numFmtId="49" fontId="2" fillId="33" borderId="18" xfId="0" applyNumberFormat="1" applyFont="1" applyFill="1" applyBorder="1" applyAlignment="1">
      <alignment horizontal="center"/>
    </xf>
    <xf numFmtId="49" fontId="2" fillId="33" borderId="19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49" fontId="0" fillId="33" borderId="10" xfId="0" applyNumberFormat="1" applyFont="1" applyFill="1" applyBorder="1" applyAlignment="1">
      <alignment horizontal="center"/>
    </xf>
    <xf numFmtId="0" fontId="0" fillId="0" borderId="0" xfId="0" applyFont="1" applyAlignment="1">
      <alignment vertical="center"/>
    </xf>
    <xf numFmtId="49" fontId="2" fillId="34" borderId="11" xfId="0" applyNumberFormat="1" applyFont="1" applyFill="1" applyBorder="1" applyAlignment="1">
      <alignment/>
    </xf>
    <xf numFmtId="49" fontId="2" fillId="34" borderId="12" xfId="0" applyNumberFormat="1" applyFont="1" applyFill="1" applyBorder="1" applyAlignment="1">
      <alignment/>
    </xf>
    <xf numFmtId="49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49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/>
    </xf>
    <xf numFmtId="0" fontId="5" fillId="0" borderId="10" xfId="0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center"/>
    </xf>
    <xf numFmtId="0" fontId="0" fillId="0" borderId="21" xfId="0" applyFon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23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2" fillId="0" borderId="13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0" fontId="6" fillId="0" borderId="2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34" borderId="26" xfId="0" applyFont="1" applyFill="1" applyBorder="1" applyAlignment="1">
      <alignment/>
    </xf>
    <xf numFmtId="49" fontId="6" fillId="34" borderId="26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49" fontId="6" fillId="34" borderId="13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22" xfId="0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49" fontId="10" fillId="34" borderId="12" xfId="0" applyNumberFormat="1" applyFont="1" applyFill="1" applyBorder="1" applyAlignment="1">
      <alignment horizontal="center"/>
    </xf>
    <xf numFmtId="49" fontId="10" fillId="34" borderId="21" xfId="0" applyNumberFormat="1" applyFont="1" applyFill="1" applyBorder="1" applyAlignment="1">
      <alignment horizontal="center"/>
    </xf>
    <xf numFmtId="0" fontId="11" fillId="34" borderId="26" xfId="0" applyFont="1" applyFill="1" applyBorder="1" applyAlignment="1">
      <alignment/>
    </xf>
    <xf numFmtId="49" fontId="11" fillId="34" borderId="26" xfId="0" applyNumberFormat="1" applyFont="1" applyFill="1" applyBorder="1" applyAlignment="1">
      <alignment horizontal="center"/>
    </xf>
    <xf numFmtId="49" fontId="10" fillId="34" borderId="26" xfId="0" applyNumberFormat="1" applyFont="1" applyFill="1" applyBorder="1" applyAlignment="1">
      <alignment horizontal="center"/>
    </xf>
    <xf numFmtId="49" fontId="7" fillId="34" borderId="14" xfId="0" applyNumberFormat="1" applyFont="1" applyFill="1" applyBorder="1" applyAlignment="1">
      <alignment horizontal="center"/>
    </xf>
    <xf numFmtId="4" fontId="6" fillId="0" borderId="13" xfId="0" applyNumberFormat="1" applyFont="1" applyBorder="1" applyAlignment="1">
      <alignment/>
    </xf>
    <xf numFmtId="4" fontId="2" fillId="33" borderId="27" xfId="0" applyNumberFormat="1" applyFont="1" applyFill="1" applyBorder="1" applyAlignment="1">
      <alignment/>
    </xf>
    <xf numFmtId="4" fontId="6" fillId="0" borderId="26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4" fontId="2" fillId="33" borderId="17" xfId="0" applyNumberFormat="1" applyFont="1" applyFill="1" applyBorder="1" applyAlignment="1">
      <alignment/>
    </xf>
    <xf numFmtId="4" fontId="6" fillId="34" borderId="26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/>
    </xf>
    <xf numFmtId="4" fontId="2" fillId="33" borderId="28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4" fontId="6" fillId="0" borderId="26" xfId="0" applyNumberFormat="1" applyFont="1" applyBorder="1" applyAlignment="1">
      <alignment/>
    </xf>
    <xf numFmtId="4" fontId="2" fillId="33" borderId="19" xfId="0" applyNumberFormat="1" applyFont="1" applyFill="1" applyBorder="1" applyAlignment="1">
      <alignment/>
    </xf>
    <xf numFmtId="4" fontId="6" fillId="34" borderId="13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6" fillId="0" borderId="29" xfId="0" applyNumberFormat="1" applyFont="1" applyBorder="1" applyAlignment="1">
      <alignment/>
    </xf>
    <xf numFmtId="4" fontId="6" fillId="0" borderId="13" xfId="0" applyNumberFormat="1" applyFont="1" applyBorder="1" applyAlignment="1">
      <alignment/>
    </xf>
    <xf numFmtId="4" fontId="11" fillId="34" borderId="30" xfId="0" applyNumberFormat="1" applyFont="1" applyFill="1" applyBorder="1" applyAlignment="1">
      <alignment/>
    </xf>
    <xf numFmtId="4" fontId="7" fillId="34" borderId="14" xfId="0" applyNumberFormat="1" applyFont="1" applyFill="1" applyBorder="1" applyAlignment="1">
      <alignment/>
    </xf>
    <xf numFmtId="166" fontId="0" fillId="0" borderId="0" xfId="0" applyNumberFormat="1" applyFont="1" applyBorder="1" applyAlignment="1">
      <alignment horizontal="center"/>
    </xf>
    <xf numFmtId="166" fontId="6" fillId="0" borderId="0" xfId="0" applyNumberFormat="1" applyFont="1" applyBorder="1" applyAlignment="1">
      <alignment horizontal="right"/>
    </xf>
    <xf numFmtId="49" fontId="2" fillId="33" borderId="28" xfId="0" applyNumberFormat="1" applyFont="1" applyFill="1" applyBorder="1" applyAlignment="1">
      <alignment horizontal="center"/>
    </xf>
    <xf numFmtId="49" fontId="7" fillId="34" borderId="13" xfId="0" applyNumberFormat="1" applyFont="1" applyFill="1" applyBorder="1" applyAlignment="1">
      <alignment horizontal="center"/>
    </xf>
    <xf numFmtId="49" fontId="0" fillId="0" borderId="31" xfId="0" applyNumberFormat="1" applyFont="1" applyBorder="1" applyAlignment="1">
      <alignment horizontal="center"/>
    </xf>
    <xf numFmtId="0" fontId="0" fillId="0" borderId="31" xfId="0" applyFont="1" applyBorder="1" applyAlignment="1">
      <alignment/>
    </xf>
    <xf numFmtId="4" fontId="0" fillId="0" borderId="31" xfId="0" applyNumberFormat="1" applyFont="1" applyBorder="1" applyAlignment="1">
      <alignment/>
    </xf>
    <xf numFmtId="4" fontId="0" fillId="0" borderId="27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49" fontId="0" fillId="0" borderId="32" xfId="0" applyNumberFormat="1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4" fontId="5" fillId="0" borderId="32" xfId="0" applyNumberFormat="1" applyFont="1" applyBorder="1" applyAlignment="1">
      <alignment/>
    </xf>
    <xf numFmtId="49" fontId="2" fillId="34" borderId="12" xfId="0" applyNumberFormat="1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9" fontId="10" fillId="34" borderId="11" xfId="0" applyNumberFormat="1" applyFont="1" applyFill="1" applyBorder="1" applyAlignment="1">
      <alignment horizontal="center"/>
    </xf>
    <xf numFmtId="4" fontId="2" fillId="0" borderId="13" xfId="0" applyNumberFormat="1" applyFont="1" applyBorder="1" applyAlignment="1">
      <alignment horizontal="right"/>
    </xf>
    <xf numFmtId="49" fontId="2" fillId="34" borderId="11" xfId="0" applyNumberFormat="1" applyFont="1" applyFill="1" applyBorder="1" applyAlignment="1">
      <alignment horizontal="center"/>
    </xf>
    <xf numFmtId="4" fontId="0" fillId="0" borderId="24" xfId="0" applyNumberFormat="1" applyFont="1" applyBorder="1" applyAlignment="1">
      <alignment/>
    </xf>
    <xf numFmtId="4" fontId="0" fillId="0" borderId="29" xfId="0" applyNumberFormat="1" applyFont="1" applyBorder="1" applyAlignment="1">
      <alignment/>
    </xf>
    <xf numFmtId="4" fontId="6" fillId="0" borderId="13" xfId="0" applyNumberFormat="1" applyFont="1" applyBorder="1" applyAlignment="1">
      <alignment horizontal="right"/>
    </xf>
    <xf numFmtId="4" fontId="0" fillId="0" borderId="0" xfId="0" applyNumberFormat="1" applyFont="1" applyAlignment="1">
      <alignment/>
    </xf>
    <xf numFmtId="49" fontId="6" fillId="34" borderId="10" xfId="0" applyNumberFormat="1" applyFont="1" applyFill="1" applyBorder="1" applyAlignment="1">
      <alignment horizontal="center"/>
    </xf>
    <xf numFmtId="49" fontId="2" fillId="34" borderId="20" xfId="0" applyNumberFormat="1" applyFont="1" applyFill="1" applyBorder="1" applyAlignment="1">
      <alignment horizontal="center"/>
    </xf>
    <xf numFmtId="49" fontId="2" fillId="34" borderId="13" xfId="0" applyNumberFormat="1" applyFont="1" applyFill="1" applyBorder="1" applyAlignment="1">
      <alignment horizontal="center"/>
    </xf>
    <xf numFmtId="49" fontId="0" fillId="0" borderId="3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4" fontId="2" fillId="33" borderId="34" xfId="0" applyNumberFormat="1" applyFont="1" applyFill="1" applyBorder="1" applyAlignment="1">
      <alignment/>
    </xf>
    <xf numFmtId="4" fontId="6" fillId="0" borderId="35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37" xfId="0" applyNumberFormat="1" applyFont="1" applyBorder="1" applyAlignment="1">
      <alignment/>
    </xf>
    <xf numFmtId="4" fontId="0" fillId="0" borderId="34" xfId="0" applyNumberFormat="1" applyFont="1" applyBorder="1" applyAlignment="1">
      <alignment/>
    </xf>
    <xf numFmtId="4" fontId="6" fillId="0" borderId="36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4" fontId="6" fillId="34" borderId="36" xfId="0" applyNumberFormat="1" applyFont="1" applyFill="1" applyBorder="1" applyAlignment="1">
      <alignment/>
    </xf>
    <xf numFmtId="4" fontId="6" fillId="0" borderId="38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0" fontId="0" fillId="0" borderId="0" xfId="0" applyFont="1" applyAlignment="1">
      <alignment horizontal="right"/>
    </xf>
    <xf numFmtId="49" fontId="0" fillId="0" borderId="40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/>
    </xf>
    <xf numFmtId="49" fontId="6" fillId="0" borderId="26" xfId="0" applyNumberFormat="1" applyFont="1" applyBorder="1" applyAlignment="1">
      <alignment horizontal="center"/>
    </xf>
    <xf numFmtId="0" fontId="6" fillId="0" borderId="26" xfId="0" applyFont="1" applyBorder="1" applyAlignment="1">
      <alignment/>
    </xf>
    <xf numFmtId="49" fontId="0" fillId="0" borderId="42" xfId="0" applyNumberFormat="1" applyFont="1" applyBorder="1" applyAlignment="1">
      <alignment horizontal="center"/>
    </xf>
    <xf numFmtId="49" fontId="2" fillId="34" borderId="24" xfId="0" applyNumberFormat="1" applyFont="1" applyFill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34" borderId="30" xfId="0" applyNumberFormat="1" applyFont="1" applyFill="1" applyBorder="1" applyAlignment="1">
      <alignment horizontal="center"/>
    </xf>
    <xf numFmtId="4" fontId="6" fillId="34" borderId="30" xfId="0" applyNumberFormat="1" applyFont="1" applyFill="1" applyBorder="1" applyAlignment="1">
      <alignment/>
    </xf>
    <xf numFmtId="4" fontId="0" fillId="0" borderId="38" xfId="0" applyNumberFormat="1" applyFont="1" applyBorder="1" applyAlignment="1">
      <alignment/>
    </xf>
    <xf numFmtId="49" fontId="2" fillId="33" borderId="17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/>
    </xf>
    <xf numFmtId="4" fontId="2" fillId="33" borderId="17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4" fontId="0" fillId="0" borderId="32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38" xfId="0" applyNumberFormat="1" applyFont="1" applyBorder="1" applyAlignment="1">
      <alignment/>
    </xf>
    <xf numFmtId="49" fontId="2" fillId="34" borderId="26" xfId="0" applyNumberFormat="1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4" fontId="2" fillId="34" borderId="30" xfId="0" applyNumberFormat="1" applyFont="1" applyFill="1" applyBorder="1" applyAlignment="1">
      <alignment/>
    </xf>
    <xf numFmtId="4" fontId="0" fillId="0" borderId="43" xfId="0" applyNumberFormat="1" applyFont="1" applyBorder="1" applyAlignment="1">
      <alignment/>
    </xf>
    <xf numFmtId="0" fontId="4" fillId="34" borderId="44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35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49" fontId="2" fillId="33" borderId="16" xfId="0" applyNumberFormat="1" applyFont="1" applyFill="1" applyBorder="1" applyAlignment="1" quotePrefix="1">
      <alignment/>
    </xf>
    <xf numFmtId="49" fontId="2" fillId="33" borderId="17" xfId="0" applyNumberFormat="1" applyFont="1" applyFill="1" applyBorder="1" applyAlignment="1" quotePrefix="1">
      <alignment horizontal="center"/>
    </xf>
    <xf numFmtId="49" fontId="6" fillId="0" borderId="26" xfId="0" applyNumberFormat="1" applyFont="1" applyBorder="1" applyAlignment="1" quotePrefix="1">
      <alignment horizontal="center"/>
    </xf>
    <xf numFmtId="49" fontId="0" fillId="0" borderId="45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49" fontId="0" fillId="34" borderId="14" xfId="0" applyNumberFormat="1" applyFill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36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0" fontId="0" fillId="34" borderId="10" xfId="0" applyFill="1" applyBorder="1" applyAlignment="1">
      <alignment/>
    </xf>
    <xf numFmtId="4" fontId="0" fillId="0" borderId="24" xfId="0" applyNumberFormat="1" applyFont="1" applyBorder="1" applyAlignment="1">
      <alignment/>
    </xf>
    <xf numFmtId="0" fontId="0" fillId="34" borderId="13" xfId="0" applyFill="1" applyBorder="1" applyAlignment="1">
      <alignment/>
    </xf>
    <xf numFmtId="0" fontId="6" fillId="0" borderId="13" xfId="0" applyNumberFormat="1" applyFont="1" applyBorder="1" applyAlignment="1">
      <alignment horizontal="center"/>
    </xf>
    <xf numFmtId="49" fontId="0" fillId="0" borderId="46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 horizontal="right"/>
    </xf>
    <xf numFmtId="49" fontId="11" fillId="34" borderId="21" xfId="0" applyNumberFormat="1" applyFont="1" applyFill="1" applyBorder="1" applyAlignment="1">
      <alignment horizontal="center"/>
    </xf>
    <xf numFmtId="4" fontId="7" fillId="34" borderId="29" xfId="0" applyNumberFormat="1" applyFont="1" applyFill="1" applyBorder="1" applyAlignment="1">
      <alignment/>
    </xf>
    <xf numFmtId="49" fontId="6" fillId="0" borderId="15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49" fontId="1" fillId="34" borderId="10" xfId="0" applyNumberFormat="1" applyFont="1" applyFill="1" applyBorder="1" applyAlignment="1">
      <alignment horizontal="center"/>
    </xf>
    <xf numFmtId="49" fontId="1" fillId="34" borderId="19" xfId="0" applyNumberFormat="1" applyFont="1" applyFill="1" applyBorder="1" applyAlignment="1">
      <alignment horizontal="center"/>
    </xf>
    <xf numFmtId="49" fontId="6" fillId="0" borderId="40" xfId="0" applyNumberFormat="1" applyFont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4" fontId="0" fillId="34" borderId="10" xfId="0" applyNumberFormat="1" applyFont="1" applyFill="1" applyBorder="1" applyAlignment="1">
      <alignment/>
    </xf>
    <xf numFmtId="0" fontId="0" fillId="0" borderId="46" xfId="0" applyFont="1" applyBorder="1" applyAlignment="1">
      <alignment/>
    </xf>
    <xf numFmtId="4" fontId="0" fillId="0" borderId="28" xfId="0" applyNumberFormat="1" applyFont="1" applyBorder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0" fontId="0" fillId="0" borderId="14" xfId="0" applyBorder="1" applyAlignment="1">
      <alignment/>
    </xf>
    <xf numFmtId="49" fontId="2" fillId="33" borderId="10" xfId="0" applyNumberFormat="1" applyFont="1" applyFill="1" applyBorder="1" applyAlignment="1">
      <alignment horizontal="center"/>
    </xf>
    <xf numFmtId="4" fontId="6" fillId="34" borderId="29" xfId="0" applyNumberFormat="1" applyFont="1" applyFill="1" applyBorder="1" applyAlignment="1">
      <alignment/>
    </xf>
    <xf numFmtId="0" fontId="6" fillId="34" borderId="13" xfId="0" applyFont="1" applyFill="1" applyBorder="1" applyAlignment="1">
      <alignment horizontal="left"/>
    </xf>
    <xf numFmtId="0" fontId="6" fillId="0" borderId="26" xfId="0" applyFont="1" applyBorder="1" applyAlignment="1">
      <alignment horizontal="left"/>
    </xf>
    <xf numFmtId="4" fontId="0" fillId="34" borderId="10" xfId="0" applyNumberFormat="1" applyFont="1" applyFill="1" applyBorder="1" applyAlignment="1">
      <alignment/>
    </xf>
    <xf numFmtId="4" fontId="0" fillId="34" borderId="24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2" fillId="33" borderId="10" xfId="0" applyFont="1" applyFill="1" applyBorder="1" applyAlignment="1">
      <alignment/>
    </xf>
    <xf numFmtId="1" fontId="0" fillId="0" borderId="0" xfId="0" applyNumberFormat="1" applyFont="1" applyBorder="1" applyAlignment="1">
      <alignment horizontal="right"/>
    </xf>
    <xf numFmtId="49" fontId="6" fillId="34" borderId="19" xfId="0" applyNumberFormat="1" applyFont="1" applyFill="1" applyBorder="1" applyAlignment="1">
      <alignment horizontal="center"/>
    </xf>
    <xf numFmtId="0" fontId="0" fillId="0" borderId="42" xfId="0" applyFont="1" applyBorder="1" applyAlignment="1">
      <alignment/>
    </xf>
    <xf numFmtId="4" fontId="0" fillId="34" borderId="38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Fill="1" applyBorder="1" applyAlignment="1">
      <alignment/>
    </xf>
    <xf numFmtId="4" fontId="2" fillId="34" borderId="39" xfId="0" applyNumberFormat="1" applyFont="1" applyFill="1" applyBorder="1" applyAlignment="1">
      <alignment/>
    </xf>
    <xf numFmtId="4" fontId="0" fillId="34" borderId="36" xfId="0" applyNumberFormat="1" applyFont="1" applyFill="1" applyBorder="1" applyAlignment="1">
      <alignment/>
    </xf>
    <xf numFmtId="4" fontId="6" fillId="34" borderId="41" xfId="0" applyNumberFormat="1" applyFont="1" applyFill="1" applyBorder="1" applyAlignment="1">
      <alignment/>
    </xf>
    <xf numFmtId="4" fontId="5" fillId="0" borderId="36" xfId="0" applyNumberFormat="1" applyFont="1" applyBorder="1" applyAlignment="1">
      <alignment/>
    </xf>
    <xf numFmtId="49" fontId="6" fillId="0" borderId="19" xfId="0" applyNumberFormat="1" applyFont="1" applyBorder="1" applyAlignment="1">
      <alignment horizontal="center"/>
    </xf>
    <xf numFmtId="4" fontId="6" fillId="0" borderId="38" xfId="0" applyNumberFormat="1" applyFont="1" applyBorder="1" applyAlignment="1">
      <alignment/>
    </xf>
    <xf numFmtId="4" fontId="6" fillId="0" borderId="36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/>
    </xf>
    <xf numFmtId="49" fontId="0" fillId="34" borderId="12" xfId="0" applyNumberFormat="1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" fontId="0" fillId="34" borderId="38" xfId="0" applyNumberFormat="1" applyFont="1" applyFill="1" applyBorder="1" applyAlignment="1">
      <alignment/>
    </xf>
    <xf numFmtId="49" fontId="0" fillId="34" borderId="19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/>
    </xf>
    <xf numFmtId="4" fontId="6" fillId="34" borderId="38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40" xfId="0" applyFont="1" applyBorder="1" applyAlignment="1">
      <alignment/>
    </xf>
    <xf numFmtId="49" fontId="0" fillId="34" borderId="15" xfId="0" applyNumberFormat="1" applyFont="1" applyFill="1" applyBorder="1" applyAlignment="1">
      <alignment horizontal="center"/>
    </xf>
    <xf numFmtId="0" fontId="0" fillId="34" borderId="14" xfId="0" applyFill="1" applyBorder="1" applyAlignment="1">
      <alignment horizontal="left"/>
    </xf>
    <xf numFmtId="4" fontId="0" fillId="34" borderId="31" xfId="0" applyNumberFormat="1" applyFont="1" applyFill="1" applyBorder="1" applyAlignment="1">
      <alignment/>
    </xf>
    <xf numFmtId="4" fontId="0" fillId="34" borderId="41" xfId="0" applyNumberFormat="1" applyFont="1" applyFill="1" applyBorder="1" applyAlignment="1">
      <alignment/>
    </xf>
    <xf numFmtId="4" fontId="0" fillId="34" borderId="28" xfId="0" applyNumberFormat="1" applyFont="1" applyFill="1" applyBorder="1" applyAlignment="1">
      <alignment/>
    </xf>
    <xf numFmtId="4" fontId="0" fillId="34" borderId="34" xfId="0" applyNumberFormat="1" applyFont="1" applyFill="1" applyBorder="1" applyAlignment="1">
      <alignment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49" fontId="0" fillId="34" borderId="17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/>
    </xf>
    <xf numFmtId="49" fontId="0" fillId="34" borderId="13" xfId="0" applyNumberFormat="1" applyFont="1" applyFill="1" applyBorder="1" applyAlignment="1">
      <alignment horizontal="center"/>
    </xf>
    <xf numFmtId="49" fontId="0" fillId="34" borderId="19" xfId="0" applyNumberFormat="1" applyFont="1" applyFill="1" applyBorder="1" applyAlignment="1">
      <alignment horizontal="center"/>
    </xf>
    <xf numFmtId="4" fontId="0" fillId="34" borderId="19" xfId="0" applyNumberFormat="1" applyFont="1" applyFill="1" applyBorder="1" applyAlignment="1">
      <alignment/>
    </xf>
    <xf numFmtId="49" fontId="0" fillId="34" borderId="26" xfId="0" applyNumberFormat="1" applyFont="1" applyFill="1" applyBorder="1" applyAlignment="1">
      <alignment horizontal="center"/>
    </xf>
    <xf numFmtId="49" fontId="0" fillId="34" borderId="14" xfId="0" applyNumberFormat="1" applyFont="1" applyFill="1" applyBorder="1" applyAlignment="1">
      <alignment horizontal="center"/>
    </xf>
    <xf numFmtId="4" fontId="0" fillId="34" borderId="14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0" fillId="34" borderId="13" xfId="0" applyNumberFormat="1" applyFont="1" applyFill="1" applyBorder="1" applyAlignment="1">
      <alignment/>
    </xf>
    <xf numFmtId="49" fontId="0" fillId="34" borderId="26" xfId="0" applyNumberFormat="1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4" fontId="0" fillId="34" borderId="26" xfId="0" applyNumberFormat="1" applyFont="1" applyFill="1" applyBorder="1" applyAlignment="1">
      <alignment/>
    </xf>
    <xf numFmtId="4" fontId="0" fillId="34" borderId="17" xfId="0" applyNumberFormat="1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49" fontId="6" fillId="0" borderId="21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31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4" xfId="0" applyFont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4" fontId="0" fillId="34" borderId="24" xfId="0" applyNumberFormat="1" applyFont="1" applyFill="1" applyBorder="1" applyAlignment="1">
      <alignment/>
    </xf>
    <xf numFmtId="4" fontId="0" fillId="34" borderId="31" xfId="0" applyNumberFormat="1" applyFont="1" applyFill="1" applyBorder="1" applyAlignment="1">
      <alignment/>
    </xf>
    <xf numFmtId="0" fontId="0" fillId="34" borderId="15" xfId="0" applyFont="1" applyFill="1" applyBorder="1" applyAlignment="1">
      <alignment/>
    </xf>
    <xf numFmtId="49" fontId="0" fillId="0" borderId="40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0" fillId="34" borderId="37" xfId="0" applyNumberFormat="1" applyFont="1" applyFill="1" applyBorder="1" applyAlignment="1">
      <alignment/>
    </xf>
    <xf numFmtId="4" fontId="6" fillId="34" borderId="43" xfId="0" applyNumberFormat="1" applyFont="1" applyFill="1" applyBorder="1" applyAlignment="1">
      <alignment/>
    </xf>
    <xf numFmtId="4" fontId="6" fillId="34" borderId="35" xfId="0" applyNumberFormat="1" applyFont="1" applyFill="1" applyBorder="1" applyAlignment="1">
      <alignment/>
    </xf>
    <xf numFmtId="4" fontId="0" fillId="34" borderId="36" xfId="0" applyNumberFormat="1" applyFont="1" applyFill="1" applyBorder="1" applyAlignment="1">
      <alignment/>
    </xf>
    <xf numFmtId="4" fontId="0" fillId="34" borderId="34" xfId="0" applyNumberFormat="1" applyFont="1" applyFill="1" applyBorder="1" applyAlignment="1">
      <alignment/>
    </xf>
    <xf numFmtId="4" fontId="0" fillId="34" borderId="37" xfId="0" applyNumberFormat="1" applyFont="1" applyFill="1" applyBorder="1" applyAlignment="1">
      <alignment/>
    </xf>
    <xf numFmtId="4" fontId="0" fillId="34" borderId="41" xfId="0" applyNumberFormat="1" applyFont="1" applyFill="1" applyBorder="1" applyAlignment="1">
      <alignment/>
    </xf>
    <xf numFmtId="4" fontId="2" fillId="34" borderId="43" xfId="0" applyNumberFormat="1" applyFont="1" applyFill="1" applyBorder="1" applyAlignment="1">
      <alignment/>
    </xf>
    <xf numFmtId="4" fontId="0" fillId="34" borderId="43" xfId="0" applyNumberFormat="1" applyFont="1" applyFill="1" applyBorder="1" applyAlignment="1">
      <alignment/>
    </xf>
    <xf numFmtId="4" fontId="0" fillId="34" borderId="41" xfId="0" applyNumberFormat="1" applyFont="1" applyFill="1" applyBorder="1" applyAlignment="1">
      <alignment/>
    </xf>
    <xf numFmtId="4" fontId="0" fillId="34" borderId="37" xfId="0" applyNumberFormat="1" applyFont="1" applyFill="1" applyBorder="1" applyAlignment="1">
      <alignment/>
    </xf>
    <xf numFmtId="4" fontId="0" fillId="34" borderId="36" xfId="0" applyNumberFormat="1" applyFont="1" applyFill="1" applyBorder="1" applyAlignment="1">
      <alignment/>
    </xf>
    <xf numFmtId="4" fontId="2" fillId="34" borderId="37" xfId="0" applyNumberFormat="1" applyFont="1" applyFill="1" applyBorder="1" applyAlignment="1">
      <alignment/>
    </xf>
    <xf numFmtId="4" fontId="2" fillId="34" borderId="36" xfId="0" applyNumberFormat="1" applyFont="1" applyFill="1" applyBorder="1" applyAlignment="1">
      <alignment/>
    </xf>
    <xf numFmtId="4" fontId="6" fillId="0" borderId="47" xfId="0" applyNumberFormat="1" applyFont="1" applyBorder="1" applyAlignment="1">
      <alignment/>
    </xf>
    <xf numFmtId="4" fontId="0" fillId="34" borderId="43" xfId="0" applyNumberFormat="1" applyFont="1" applyFill="1" applyBorder="1" applyAlignment="1">
      <alignment/>
    </xf>
    <xf numFmtId="4" fontId="15" fillId="34" borderId="36" xfId="0" applyNumberFormat="1" applyFont="1" applyFill="1" applyBorder="1" applyAlignment="1">
      <alignment/>
    </xf>
    <xf numFmtId="4" fontId="6" fillId="34" borderId="36" xfId="0" applyNumberFormat="1" applyFont="1" applyFill="1" applyBorder="1" applyAlignment="1">
      <alignment/>
    </xf>
    <xf numFmtId="4" fontId="0" fillId="0" borderId="34" xfId="0" applyNumberFormat="1" applyFont="1" applyBorder="1" applyAlignment="1">
      <alignment/>
    </xf>
    <xf numFmtId="4" fontId="0" fillId="34" borderId="47" xfId="0" applyNumberFormat="1" applyFont="1" applyFill="1" applyBorder="1" applyAlignment="1">
      <alignment/>
    </xf>
    <xf numFmtId="4" fontId="0" fillId="0" borderId="35" xfId="0" applyNumberFormat="1" applyFont="1" applyBorder="1" applyAlignment="1">
      <alignment/>
    </xf>
    <xf numFmtId="4" fontId="6" fillId="0" borderId="41" xfId="0" applyNumberFormat="1" applyFont="1" applyBorder="1" applyAlignment="1">
      <alignment/>
    </xf>
    <xf numFmtId="4" fontId="6" fillId="0" borderId="38" xfId="0" applyNumberFormat="1" applyFont="1" applyBorder="1" applyAlignment="1">
      <alignment horizontal="right" vertical="center"/>
    </xf>
    <xf numFmtId="4" fontId="6" fillId="0" borderId="39" xfId="0" applyNumberFormat="1" applyFont="1" applyBorder="1" applyAlignment="1">
      <alignment/>
    </xf>
    <xf numFmtId="4" fontId="2" fillId="34" borderId="38" xfId="0" applyNumberFormat="1" applyFont="1" applyFill="1" applyBorder="1" applyAlignment="1">
      <alignment vertical="center"/>
    </xf>
    <xf numFmtId="4" fontId="6" fillId="34" borderId="38" xfId="0" applyNumberFormat="1" applyFont="1" applyFill="1" applyBorder="1" applyAlignment="1">
      <alignment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wrapText="1"/>
    </xf>
    <xf numFmtId="4" fontId="6" fillId="0" borderId="48" xfId="0" applyNumberFormat="1" applyFont="1" applyBorder="1" applyAlignment="1">
      <alignment vertical="center"/>
    </xf>
    <xf numFmtId="0" fontId="0" fillId="0" borderId="24" xfId="0" applyFont="1" applyBorder="1" applyAlignment="1">
      <alignment/>
    </xf>
    <xf numFmtId="49" fontId="6" fillId="0" borderId="13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wrapText="1"/>
    </xf>
    <xf numFmtId="4" fontId="6" fillId="0" borderId="29" xfId="0" applyNumberFormat="1" applyFont="1" applyBorder="1" applyAlignment="1">
      <alignment vertical="center"/>
    </xf>
    <xf numFmtId="49" fontId="6" fillId="0" borderId="32" xfId="0" applyNumberFormat="1" applyFont="1" applyBorder="1" applyAlignment="1">
      <alignment horizontal="center"/>
    </xf>
    <xf numFmtId="0" fontId="6" fillId="0" borderId="32" xfId="0" applyFont="1" applyBorder="1" applyAlignment="1">
      <alignment/>
    </xf>
    <xf numFmtId="4" fontId="6" fillId="0" borderId="32" xfId="0" applyNumberFormat="1" applyFont="1" applyBorder="1" applyAlignment="1">
      <alignment/>
    </xf>
    <xf numFmtId="4" fontId="2" fillId="35" borderId="34" xfId="0" applyNumberFormat="1" applyFont="1" applyFill="1" applyBorder="1" applyAlignment="1">
      <alignment/>
    </xf>
    <xf numFmtId="4" fontId="2" fillId="35" borderId="43" xfId="0" applyNumberFormat="1" applyFont="1" applyFill="1" applyBorder="1" applyAlignment="1">
      <alignment/>
    </xf>
    <xf numFmtId="4" fontId="2" fillId="35" borderId="37" xfId="0" applyNumberFormat="1" applyFont="1" applyFill="1" applyBorder="1" applyAlignment="1">
      <alignment/>
    </xf>
    <xf numFmtId="49" fontId="2" fillId="35" borderId="18" xfId="0" applyNumberFormat="1" applyFont="1" applyFill="1" applyBorder="1" applyAlignment="1">
      <alignment/>
    </xf>
    <xf numFmtId="49" fontId="2" fillId="35" borderId="19" xfId="0" applyNumberFormat="1" applyFont="1" applyFill="1" applyBorder="1" applyAlignment="1">
      <alignment horizontal="center"/>
    </xf>
    <xf numFmtId="0" fontId="2" fillId="35" borderId="19" xfId="0" applyFont="1" applyFill="1" applyBorder="1" applyAlignment="1">
      <alignment/>
    </xf>
    <xf numFmtId="4" fontId="2" fillId="35" borderId="19" xfId="0" applyNumberFormat="1" applyFont="1" applyFill="1" applyBorder="1" applyAlignment="1">
      <alignment/>
    </xf>
    <xf numFmtId="4" fontId="6" fillId="35" borderId="34" xfId="0" applyNumberFormat="1" applyFont="1" applyFill="1" applyBorder="1" applyAlignment="1">
      <alignment/>
    </xf>
    <xf numFmtId="4" fontId="0" fillId="34" borderId="13" xfId="0" applyNumberFormat="1" applyFont="1" applyFill="1" applyBorder="1" applyAlignment="1">
      <alignment/>
    </xf>
    <xf numFmtId="49" fontId="0" fillId="0" borderId="26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4" fontId="0" fillId="0" borderId="19" xfId="0" applyNumberFormat="1" applyFont="1" applyBorder="1" applyAlignment="1">
      <alignment/>
    </xf>
    <xf numFmtId="0" fontId="0" fillId="0" borderId="13" xfId="0" applyFont="1" applyBorder="1" applyAlignment="1">
      <alignment horizontal="left"/>
    </xf>
    <xf numFmtId="4" fontId="6" fillId="0" borderId="24" xfId="0" applyNumberFormat="1" applyFont="1" applyBorder="1" applyAlignment="1">
      <alignment/>
    </xf>
    <xf numFmtId="49" fontId="2" fillId="35" borderId="16" xfId="0" applyNumberFormat="1" applyFont="1" applyFill="1" applyBorder="1" applyAlignment="1">
      <alignment horizontal="center"/>
    </xf>
    <xf numFmtId="49" fontId="2" fillId="35" borderId="17" xfId="0" applyNumberFormat="1" applyFont="1" applyFill="1" applyBorder="1" applyAlignment="1">
      <alignment horizontal="center"/>
    </xf>
    <xf numFmtId="0" fontId="2" fillId="35" borderId="45" xfId="0" applyFont="1" applyFill="1" applyBorder="1" applyAlignment="1">
      <alignment/>
    </xf>
    <xf numFmtId="4" fontId="2" fillId="35" borderId="27" xfId="0" applyNumberFormat="1" applyFont="1" applyFill="1" applyBorder="1" applyAlignment="1">
      <alignment/>
    </xf>
    <xf numFmtId="0" fontId="5" fillId="0" borderId="21" xfId="0" applyFont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40" xfId="0" applyFont="1" applyBorder="1" applyAlignment="1">
      <alignment/>
    </xf>
    <xf numFmtId="49" fontId="0" fillId="0" borderId="14" xfId="0" applyNumberForma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0" fillId="0" borderId="15" xfId="0" applyFont="1" applyBorder="1" applyAlignment="1">
      <alignment horizontal="left"/>
    </xf>
    <xf numFmtId="49" fontId="0" fillId="0" borderId="19" xfId="0" applyNumberFormat="1" applyBorder="1" applyAlignment="1">
      <alignment horizontal="center"/>
    </xf>
    <xf numFmtId="0" fontId="6" fillId="0" borderId="49" xfId="0" applyFont="1" applyBorder="1" applyAlignment="1">
      <alignment/>
    </xf>
    <xf numFmtId="4" fontId="5" fillId="0" borderId="24" xfId="0" applyNumberFormat="1" applyFont="1" applyBorder="1" applyAlignment="1">
      <alignment/>
    </xf>
    <xf numFmtId="0" fontId="5" fillId="0" borderId="46" xfId="0" applyFont="1" applyBorder="1" applyAlignment="1">
      <alignment horizontal="center"/>
    </xf>
    <xf numFmtId="4" fontId="5" fillId="0" borderId="28" xfId="0" applyNumberFormat="1" applyFont="1" applyBorder="1" applyAlignment="1">
      <alignment/>
    </xf>
    <xf numFmtId="4" fontId="5" fillId="0" borderId="43" xfId="0" applyNumberFormat="1" applyFont="1" applyBorder="1" applyAlignment="1">
      <alignment/>
    </xf>
    <xf numFmtId="4" fontId="15" fillId="0" borderId="24" xfId="0" applyNumberFormat="1" applyFont="1" applyBorder="1" applyAlignment="1">
      <alignment/>
    </xf>
    <xf numFmtId="4" fontId="15" fillId="0" borderId="38" xfId="0" applyNumberFormat="1" applyFont="1" applyBorder="1" applyAlignment="1">
      <alignment/>
    </xf>
    <xf numFmtId="49" fontId="2" fillId="34" borderId="28" xfId="0" applyNumberFormat="1" applyFont="1" applyFill="1" applyBorder="1" applyAlignment="1">
      <alignment horizontal="center"/>
    </xf>
    <xf numFmtId="49" fontId="0" fillId="34" borderId="17" xfId="0" applyNumberFormat="1" applyFill="1" applyBorder="1" applyAlignment="1">
      <alignment horizontal="center"/>
    </xf>
    <xf numFmtId="4" fontId="0" fillId="34" borderId="27" xfId="0" applyNumberFormat="1" applyFont="1" applyFill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9" fontId="0" fillId="36" borderId="12" xfId="0" applyNumberFormat="1" applyFont="1" applyFill="1" applyBorder="1" applyAlignment="1">
      <alignment horizontal="center"/>
    </xf>
    <xf numFmtId="49" fontId="0" fillId="36" borderId="10" xfId="0" applyNumberFormat="1" applyFont="1" applyFill="1" applyBorder="1" applyAlignment="1">
      <alignment horizontal="center"/>
    </xf>
    <xf numFmtId="49" fontId="6" fillId="36" borderId="26" xfId="0" applyNumberFormat="1" applyFont="1" applyFill="1" applyBorder="1" applyAlignment="1">
      <alignment horizontal="center"/>
    </xf>
    <xf numFmtId="0" fontId="6" fillId="36" borderId="26" xfId="0" applyFont="1" applyFill="1" applyBorder="1" applyAlignment="1">
      <alignment/>
    </xf>
    <xf numFmtId="49" fontId="0" fillId="0" borderId="1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36" borderId="10" xfId="0" applyNumberFormat="1" applyFont="1" applyFill="1" applyBorder="1" applyAlignment="1">
      <alignment/>
    </xf>
    <xf numFmtId="4" fontId="6" fillId="36" borderId="26" xfId="0" applyNumberFormat="1" applyFont="1" applyFill="1" applyBorder="1" applyAlignment="1">
      <alignment/>
    </xf>
    <xf numFmtId="49" fontId="6" fillId="34" borderId="15" xfId="0" applyNumberFormat="1" applyFont="1" applyFill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49" fontId="0" fillId="0" borderId="15" xfId="0" applyNumberFormat="1" applyBorder="1" applyAlignment="1">
      <alignment horizontal="center"/>
    </xf>
    <xf numFmtId="4" fontId="0" fillId="0" borderId="42" xfId="0" applyNumberFormat="1" applyFont="1" applyBorder="1" applyAlignment="1">
      <alignment/>
    </xf>
    <xf numFmtId="49" fontId="0" fillId="34" borderId="13" xfId="0" applyNumberFormat="1" applyFill="1" applyBorder="1" applyAlignment="1">
      <alignment horizontal="center"/>
    </xf>
    <xf numFmtId="4" fontId="0" fillId="34" borderId="29" xfId="0" applyNumberFormat="1" applyFont="1" applyFill="1" applyBorder="1" applyAlignment="1">
      <alignment/>
    </xf>
    <xf numFmtId="49" fontId="0" fillId="34" borderId="15" xfId="0" applyNumberFormat="1" applyFill="1" applyBorder="1" applyAlignment="1">
      <alignment horizontal="center"/>
    </xf>
    <xf numFmtId="4" fontId="0" fillId="34" borderId="42" xfId="0" applyNumberFormat="1" applyFont="1" applyFill="1" applyBorder="1" applyAlignment="1">
      <alignment/>
    </xf>
    <xf numFmtId="49" fontId="0" fillId="36" borderId="14" xfId="0" applyNumberFormat="1" applyFont="1" applyFill="1" applyBorder="1" applyAlignment="1">
      <alignment horizontal="center"/>
    </xf>
    <xf numFmtId="4" fontId="0" fillId="36" borderId="14" xfId="0" applyNumberFormat="1" applyFont="1" applyFill="1" applyBorder="1" applyAlignment="1">
      <alignment/>
    </xf>
    <xf numFmtId="4" fontId="5" fillId="0" borderId="36" xfId="0" applyNumberFormat="1" applyFont="1" applyBorder="1" applyAlignment="1">
      <alignment/>
    </xf>
    <xf numFmtId="49" fontId="0" fillId="0" borderId="27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1" fillId="34" borderId="17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4" fontId="1" fillId="36" borderId="38" xfId="0" applyNumberFormat="1" applyFont="1" applyFill="1" applyBorder="1" applyAlignment="1">
      <alignment/>
    </xf>
    <xf numFmtId="49" fontId="6" fillId="36" borderId="10" xfId="0" applyNumberFormat="1" applyFont="1" applyFill="1" applyBorder="1" applyAlignment="1">
      <alignment horizontal="center"/>
    </xf>
    <xf numFmtId="49" fontId="6" fillId="36" borderId="13" xfId="0" applyNumberFormat="1" applyFont="1" applyFill="1" applyBorder="1" applyAlignment="1">
      <alignment horizontal="center"/>
    </xf>
    <xf numFmtId="0" fontId="6" fillId="36" borderId="13" xfId="0" applyFont="1" applyFill="1" applyBorder="1" applyAlignment="1">
      <alignment/>
    </xf>
    <xf numFmtId="4" fontId="6" fillId="36" borderId="13" xfId="0" applyNumberFormat="1" applyFont="1" applyFill="1" applyBorder="1" applyAlignment="1">
      <alignment/>
    </xf>
    <xf numFmtId="49" fontId="0" fillId="36" borderId="19" xfId="0" applyNumberFormat="1" applyFont="1" applyFill="1" applyBorder="1" applyAlignment="1">
      <alignment horizontal="center"/>
    </xf>
    <xf numFmtId="0" fontId="0" fillId="36" borderId="19" xfId="0" applyFont="1" applyFill="1" applyBorder="1" applyAlignment="1">
      <alignment/>
    </xf>
    <xf numFmtId="4" fontId="0" fillId="36" borderId="19" xfId="0" applyNumberFormat="1" applyFont="1" applyFill="1" applyBorder="1" applyAlignment="1">
      <alignment/>
    </xf>
    <xf numFmtId="4" fontId="1" fillId="36" borderId="43" xfId="0" applyNumberFormat="1" applyFont="1" applyFill="1" applyBorder="1" applyAlignment="1">
      <alignment/>
    </xf>
    <xf numFmtId="4" fontId="0" fillId="0" borderId="37" xfId="0" applyNumberFormat="1" applyFont="1" applyBorder="1" applyAlignment="1">
      <alignment/>
    </xf>
    <xf numFmtId="4" fontId="0" fillId="36" borderId="13" xfId="0" applyNumberFormat="1" applyFont="1" applyFill="1" applyBorder="1" applyAlignment="1">
      <alignment/>
    </xf>
    <xf numFmtId="4" fontId="0" fillId="36" borderId="15" xfId="0" applyNumberFormat="1" applyFont="1" applyFill="1" applyBorder="1" applyAlignment="1">
      <alignment/>
    </xf>
    <xf numFmtId="4" fontId="0" fillId="0" borderId="27" xfId="0" applyNumberFormat="1" applyFont="1" applyBorder="1" applyAlignment="1">
      <alignment horizontal="right"/>
    </xf>
    <xf numFmtId="49" fontId="0" fillId="36" borderId="13" xfId="0" applyNumberFormat="1" applyFont="1" applyFill="1" applyBorder="1" applyAlignment="1">
      <alignment horizontal="center"/>
    </xf>
    <xf numFmtId="0" fontId="0" fillId="36" borderId="13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4" fontId="7" fillId="34" borderId="13" xfId="0" applyNumberFormat="1" applyFont="1" applyFill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4" fontId="6" fillId="35" borderId="39" xfId="0" applyNumberFormat="1" applyFont="1" applyFill="1" applyBorder="1" applyAlignment="1">
      <alignment horizontal="right" vertical="center" wrapText="1"/>
    </xf>
    <xf numFmtId="4" fontId="6" fillId="35" borderId="43" xfId="0" applyNumberFormat="1" applyFont="1" applyFill="1" applyBorder="1" applyAlignment="1">
      <alignment horizontal="right" vertical="center" wrapText="1"/>
    </xf>
    <xf numFmtId="4" fontId="6" fillId="33" borderId="32" xfId="0" applyNumberFormat="1" applyFont="1" applyFill="1" applyBorder="1" applyAlignment="1">
      <alignment horizontal="center" vertical="center"/>
    </xf>
    <xf numFmtId="4" fontId="6" fillId="33" borderId="19" xfId="0" applyNumberFormat="1" applyFont="1" applyFill="1" applyBorder="1" applyAlignment="1">
      <alignment horizontal="center" vertical="center"/>
    </xf>
    <xf numFmtId="4" fontId="6" fillId="33" borderId="50" xfId="0" applyNumberFormat="1" applyFont="1" applyFill="1" applyBorder="1" applyAlignment="1">
      <alignment horizontal="center" vertical="center"/>
    </xf>
    <xf numFmtId="4" fontId="6" fillId="33" borderId="51" xfId="0" applyNumberFormat="1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16" fillId="33" borderId="39" xfId="0" applyFont="1" applyFill="1" applyBorder="1" applyAlignment="1">
      <alignment horizontal="center" vertical="center"/>
    </xf>
    <xf numFmtId="0" fontId="16" fillId="33" borderId="43" xfId="0" applyFont="1" applyFill="1" applyBorder="1" applyAlignment="1">
      <alignment horizontal="center" vertical="center"/>
    </xf>
    <xf numFmtId="0" fontId="16" fillId="33" borderId="32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676275</xdr:colOff>
      <xdr:row>247</xdr:row>
      <xdr:rowOff>0</xdr:rowOff>
    </xdr:from>
    <xdr:ext cx="85725" cy="200025"/>
    <xdr:sp fLocksText="0">
      <xdr:nvSpPr>
        <xdr:cNvPr id="1" name="Text Box 5"/>
        <xdr:cNvSpPr txBox="1">
          <a:spLocks noChangeArrowheads="1"/>
        </xdr:cNvSpPr>
      </xdr:nvSpPr>
      <xdr:spPr>
        <a:xfrm>
          <a:off x="1924050" y="399478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676275</xdr:colOff>
      <xdr:row>241</xdr:row>
      <xdr:rowOff>0</xdr:rowOff>
    </xdr:from>
    <xdr:ext cx="85725" cy="200025"/>
    <xdr:sp fLocksText="0">
      <xdr:nvSpPr>
        <xdr:cNvPr id="2" name="Text Box 6"/>
        <xdr:cNvSpPr txBox="1">
          <a:spLocks noChangeArrowheads="1"/>
        </xdr:cNvSpPr>
      </xdr:nvSpPr>
      <xdr:spPr>
        <a:xfrm>
          <a:off x="1924050" y="38976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676275</xdr:colOff>
      <xdr:row>241</xdr:row>
      <xdr:rowOff>0</xdr:rowOff>
    </xdr:from>
    <xdr:ext cx="85725" cy="200025"/>
    <xdr:sp fLocksText="0">
      <xdr:nvSpPr>
        <xdr:cNvPr id="3" name="Text Box 7"/>
        <xdr:cNvSpPr txBox="1">
          <a:spLocks noChangeArrowheads="1"/>
        </xdr:cNvSpPr>
      </xdr:nvSpPr>
      <xdr:spPr>
        <a:xfrm>
          <a:off x="1924050" y="38976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676275</xdr:colOff>
      <xdr:row>251</xdr:row>
      <xdr:rowOff>0</xdr:rowOff>
    </xdr:from>
    <xdr:ext cx="85725" cy="200025"/>
    <xdr:sp fLocksText="0">
      <xdr:nvSpPr>
        <xdr:cNvPr id="4" name="Text Box 5"/>
        <xdr:cNvSpPr txBox="1">
          <a:spLocks noChangeArrowheads="1"/>
        </xdr:cNvSpPr>
      </xdr:nvSpPr>
      <xdr:spPr>
        <a:xfrm>
          <a:off x="1924050" y="4059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676275</xdr:colOff>
      <xdr:row>241</xdr:row>
      <xdr:rowOff>0</xdr:rowOff>
    </xdr:from>
    <xdr:ext cx="85725" cy="200025"/>
    <xdr:sp fLocksText="0">
      <xdr:nvSpPr>
        <xdr:cNvPr id="5" name="Text Box 6"/>
        <xdr:cNvSpPr txBox="1">
          <a:spLocks noChangeArrowheads="1"/>
        </xdr:cNvSpPr>
      </xdr:nvSpPr>
      <xdr:spPr>
        <a:xfrm>
          <a:off x="1924050" y="38976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676275</xdr:colOff>
      <xdr:row>241</xdr:row>
      <xdr:rowOff>0</xdr:rowOff>
    </xdr:from>
    <xdr:ext cx="85725" cy="200025"/>
    <xdr:sp fLocksText="0">
      <xdr:nvSpPr>
        <xdr:cNvPr id="6" name="Text Box 7"/>
        <xdr:cNvSpPr txBox="1">
          <a:spLocks noChangeArrowheads="1"/>
        </xdr:cNvSpPr>
      </xdr:nvSpPr>
      <xdr:spPr>
        <a:xfrm>
          <a:off x="1924050" y="38976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676275</xdr:colOff>
      <xdr:row>251</xdr:row>
      <xdr:rowOff>0</xdr:rowOff>
    </xdr:from>
    <xdr:ext cx="85725" cy="200025"/>
    <xdr:sp fLocksText="0">
      <xdr:nvSpPr>
        <xdr:cNvPr id="7" name="Text Box 5"/>
        <xdr:cNvSpPr txBox="1">
          <a:spLocks noChangeArrowheads="1"/>
        </xdr:cNvSpPr>
      </xdr:nvSpPr>
      <xdr:spPr>
        <a:xfrm>
          <a:off x="1924050" y="405955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676275</xdr:colOff>
      <xdr:row>241</xdr:row>
      <xdr:rowOff>0</xdr:rowOff>
    </xdr:from>
    <xdr:ext cx="85725" cy="200025"/>
    <xdr:sp fLocksText="0">
      <xdr:nvSpPr>
        <xdr:cNvPr id="8" name="Text Box 6"/>
        <xdr:cNvSpPr txBox="1">
          <a:spLocks noChangeArrowheads="1"/>
        </xdr:cNvSpPr>
      </xdr:nvSpPr>
      <xdr:spPr>
        <a:xfrm>
          <a:off x="1924050" y="38976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3</xdr:col>
      <xdr:colOff>676275</xdr:colOff>
      <xdr:row>241</xdr:row>
      <xdr:rowOff>0</xdr:rowOff>
    </xdr:from>
    <xdr:ext cx="85725" cy="200025"/>
    <xdr:sp fLocksText="0">
      <xdr:nvSpPr>
        <xdr:cNvPr id="9" name="Text Box 7"/>
        <xdr:cNvSpPr txBox="1">
          <a:spLocks noChangeArrowheads="1"/>
        </xdr:cNvSpPr>
      </xdr:nvSpPr>
      <xdr:spPr>
        <a:xfrm>
          <a:off x="1924050" y="38976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0"/>
  <sheetViews>
    <sheetView tabSelected="1" zoomScalePageLayoutView="0" workbookViewId="0" topLeftCell="A1">
      <selection activeCell="J18" sqref="J18"/>
    </sheetView>
  </sheetViews>
  <sheetFormatPr defaultColWidth="9.00390625" defaultRowHeight="12.75"/>
  <cols>
    <col min="1" max="1" width="3.875" style="2" customWidth="1"/>
    <col min="2" max="2" width="6.875" style="26" customWidth="1"/>
    <col min="3" max="3" width="5.625" style="26" customWidth="1"/>
    <col min="4" max="4" width="51.625" style="2" customWidth="1"/>
    <col min="5" max="5" width="15.00390625" style="2" customWidth="1"/>
    <col min="6" max="6" width="14.625" style="2" customWidth="1"/>
    <col min="7" max="7" width="13.125" style="2" customWidth="1"/>
    <col min="8" max="8" width="5.875" style="2" customWidth="1"/>
    <col min="9" max="9" width="13.25390625" style="2" customWidth="1"/>
    <col min="10" max="10" width="13.125" style="2" customWidth="1"/>
    <col min="11" max="11" width="12.625" style="2" customWidth="1"/>
    <col min="12" max="12" width="12.00390625" style="2" customWidth="1"/>
    <col min="13" max="13" width="11.25390625" style="2" customWidth="1"/>
    <col min="14" max="14" width="10.875" style="2" customWidth="1"/>
    <col min="15" max="15" width="12.25390625" style="2" customWidth="1"/>
    <col min="16" max="16" width="13.75390625" style="2" customWidth="1"/>
    <col min="17" max="17" width="11.375" style="2" customWidth="1"/>
    <col min="18" max="16384" width="9.125" style="2" customWidth="1"/>
  </cols>
  <sheetData>
    <row r="1" spans="2:7" ht="12.75">
      <c r="B1" s="2"/>
      <c r="C1" s="2"/>
      <c r="F1" s="393" t="s">
        <v>233</v>
      </c>
      <c r="G1" s="392"/>
    </row>
    <row r="2" spans="1:7" ht="12.75">
      <c r="A2" s="392" t="s">
        <v>231</v>
      </c>
      <c r="B2" s="392"/>
      <c r="C2" s="392"/>
      <c r="D2" s="392"/>
      <c r="E2" s="392"/>
      <c r="F2" s="392"/>
      <c r="G2" s="392"/>
    </row>
    <row r="3" spans="1:7" ht="12.75">
      <c r="A3" s="393" t="s">
        <v>364</v>
      </c>
      <c r="B3" s="392"/>
      <c r="C3" s="392"/>
      <c r="D3" s="392"/>
      <c r="E3" s="392"/>
      <c r="F3" s="392"/>
      <c r="G3" s="392"/>
    </row>
    <row r="4" spans="1:7" ht="12.75">
      <c r="A4" s="393" t="s">
        <v>365</v>
      </c>
      <c r="B4" s="392"/>
      <c r="C4" s="392"/>
      <c r="D4" s="392"/>
      <c r="E4" s="392"/>
      <c r="F4" s="392"/>
      <c r="G4" s="392"/>
    </row>
    <row r="5" spans="1:7" ht="12.75">
      <c r="A5" s="392" t="s">
        <v>232</v>
      </c>
      <c r="B5" s="392"/>
      <c r="C5" s="392"/>
      <c r="D5" s="392"/>
      <c r="E5" s="392"/>
      <c r="F5" s="392"/>
      <c r="G5" s="392"/>
    </row>
    <row r="6" spans="1:7" ht="12.75">
      <c r="A6" s="393" t="s">
        <v>234</v>
      </c>
      <c r="B6" s="392"/>
      <c r="C6" s="392"/>
      <c r="D6" s="392"/>
      <c r="E6" s="392"/>
      <c r="F6" s="392"/>
      <c r="G6" s="392"/>
    </row>
    <row r="7" spans="1:7" ht="12.75">
      <c r="A7" s="393" t="s">
        <v>349</v>
      </c>
      <c r="B7" s="392"/>
      <c r="C7" s="392"/>
      <c r="D7" s="392"/>
      <c r="E7" s="392"/>
      <c r="F7" s="392"/>
      <c r="G7" s="392"/>
    </row>
    <row r="8" spans="1:7" ht="13.5" thickBot="1">
      <c r="A8" s="406"/>
      <c r="B8" s="406"/>
      <c r="C8" s="406"/>
      <c r="D8" s="406"/>
      <c r="E8" s="406"/>
      <c r="F8" s="406"/>
      <c r="G8" s="406"/>
    </row>
    <row r="9" ht="13.5" hidden="1" thickBot="1"/>
    <row r="10" spans="1:7" ht="15.75" customHeight="1">
      <c r="A10" s="388" t="s">
        <v>0</v>
      </c>
      <c r="B10" s="390" t="s">
        <v>1</v>
      </c>
      <c r="C10" s="390" t="s">
        <v>2</v>
      </c>
      <c r="D10" s="390" t="s">
        <v>3</v>
      </c>
      <c r="E10" s="390" t="s">
        <v>350</v>
      </c>
      <c r="F10" s="409" t="s">
        <v>351</v>
      </c>
      <c r="G10" s="407" t="s">
        <v>221</v>
      </c>
    </row>
    <row r="11" spans="1:7" ht="15" customHeight="1" thickBot="1">
      <c r="A11" s="389"/>
      <c r="B11" s="391"/>
      <c r="C11" s="391"/>
      <c r="D11" s="391"/>
      <c r="E11" s="391"/>
      <c r="F11" s="410"/>
      <c r="G11" s="408"/>
    </row>
    <row r="12" spans="1:7" ht="11.25" customHeight="1">
      <c r="A12" s="152">
        <v>1</v>
      </c>
      <c r="B12" s="153">
        <v>2</v>
      </c>
      <c r="C12" s="153">
        <v>3</v>
      </c>
      <c r="D12" s="153">
        <v>4</v>
      </c>
      <c r="E12" s="153">
        <v>5</v>
      </c>
      <c r="F12" s="153">
        <v>6</v>
      </c>
      <c r="G12" s="154">
        <v>7</v>
      </c>
    </row>
    <row r="13" spans="1:7" ht="12.75" customHeight="1" thickBot="1">
      <c r="A13" s="17" t="s">
        <v>4</v>
      </c>
      <c r="B13" s="25"/>
      <c r="C13" s="25"/>
      <c r="D13" s="18" t="s">
        <v>5</v>
      </c>
      <c r="E13" s="68">
        <f>SUM(E14,E35)</f>
        <v>5488558.07</v>
      </c>
      <c r="F13" s="68">
        <f>SUM(F14,F35)</f>
        <v>2235304.15</v>
      </c>
      <c r="G13" s="119">
        <f aca="true" t="shared" si="0" ref="G13:G20">F13/E13*100</f>
        <v>40.72661929583993</v>
      </c>
    </row>
    <row r="14" spans="1:7" ht="12.75" customHeight="1">
      <c r="A14" s="29"/>
      <c r="B14" s="148"/>
      <c r="C14" s="148"/>
      <c r="D14" s="149" t="s">
        <v>183</v>
      </c>
      <c r="E14" s="150">
        <f>SUM(E18,E32,E15)</f>
        <v>4708647</v>
      </c>
      <c r="F14" s="150">
        <f>SUM(F18,F32,F15)</f>
        <v>1455393.09</v>
      </c>
      <c r="G14" s="211">
        <f t="shared" si="0"/>
        <v>30.90894454394224</v>
      </c>
    </row>
    <row r="15" spans="1:7" ht="12.75" customHeight="1">
      <c r="A15" s="30"/>
      <c r="B15" s="56" t="s">
        <v>211</v>
      </c>
      <c r="C15" s="56"/>
      <c r="D15" s="197" t="s">
        <v>212</v>
      </c>
      <c r="E15" s="196">
        <f>SUM(E16:E17)</f>
        <v>17400</v>
      </c>
      <c r="F15" s="196">
        <f>SUM(F16:F17)</f>
        <v>0</v>
      </c>
      <c r="G15" s="213">
        <f t="shared" si="0"/>
        <v>0</v>
      </c>
    </row>
    <row r="16" spans="1:7" ht="12.75" customHeight="1">
      <c r="A16" s="30"/>
      <c r="B16" s="229"/>
      <c r="C16" s="161" t="s">
        <v>12</v>
      </c>
      <c r="D16" s="230" t="s">
        <v>13</v>
      </c>
      <c r="E16" s="231">
        <v>12400</v>
      </c>
      <c r="F16" s="231">
        <v>0</v>
      </c>
      <c r="G16" s="232">
        <f t="shared" si="0"/>
        <v>0</v>
      </c>
    </row>
    <row r="17" spans="1:7" ht="12.75" customHeight="1" thickBot="1">
      <c r="A17" s="30"/>
      <c r="B17" s="224"/>
      <c r="C17" s="31" t="s">
        <v>6</v>
      </c>
      <c r="D17" s="32" t="s">
        <v>7</v>
      </c>
      <c r="E17" s="233">
        <v>5000</v>
      </c>
      <c r="F17" s="233">
        <v>0</v>
      </c>
      <c r="G17" s="234">
        <f t="shared" si="0"/>
        <v>0</v>
      </c>
    </row>
    <row r="18" spans="1:7" ht="12.75" customHeight="1">
      <c r="A18" s="5"/>
      <c r="B18" s="49" t="s">
        <v>8</v>
      </c>
      <c r="C18" s="49"/>
      <c r="D18" s="46" t="s">
        <v>9</v>
      </c>
      <c r="E18" s="67">
        <f>SUM(E19:E31)</f>
        <v>4651247</v>
      </c>
      <c r="F18" s="67">
        <f>SUM(F19:F31)</f>
        <v>1434809.9200000002</v>
      </c>
      <c r="G18" s="126">
        <f t="shared" si="0"/>
        <v>30.847854779589216</v>
      </c>
    </row>
    <row r="19" spans="1:7" ht="12.75" customHeight="1">
      <c r="A19" s="5"/>
      <c r="B19" s="48"/>
      <c r="C19" s="162" t="s">
        <v>352</v>
      </c>
      <c r="D19" s="169" t="s">
        <v>353</v>
      </c>
      <c r="E19" s="163">
        <v>12500</v>
      </c>
      <c r="F19" s="163">
        <v>12496.44</v>
      </c>
      <c r="G19" s="121">
        <f t="shared" si="0"/>
        <v>99.97152</v>
      </c>
    </row>
    <row r="20" spans="1:7" ht="12.75" customHeight="1">
      <c r="A20" s="5"/>
      <c r="B20" s="48"/>
      <c r="C20" s="162" t="s">
        <v>18</v>
      </c>
      <c r="D20" s="164" t="s">
        <v>19</v>
      </c>
      <c r="E20" s="163">
        <v>2000</v>
      </c>
      <c r="F20" s="163">
        <v>222.19</v>
      </c>
      <c r="G20" s="121">
        <f t="shared" si="0"/>
        <v>11.1095</v>
      </c>
    </row>
    <row r="21" spans="1:7" ht="12.75" customHeight="1">
      <c r="A21" s="5"/>
      <c r="B21" s="11"/>
      <c r="C21" s="12" t="s">
        <v>12</v>
      </c>
      <c r="D21" s="7" t="s">
        <v>13</v>
      </c>
      <c r="E21" s="70">
        <v>30000</v>
      </c>
      <c r="F21" s="70">
        <v>0</v>
      </c>
      <c r="G21" s="121">
        <f aca="true" t="shared" si="1" ref="G21:G31">F21/E21*100</f>
        <v>0</v>
      </c>
    </row>
    <row r="22" spans="1:11" ht="12.75" customHeight="1">
      <c r="A22" s="40"/>
      <c r="B22" s="11"/>
      <c r="C22" s="12" t="s">
        <v>6</v>
      </c>
      <c r="D22" s="7" t="s">
        <v>7</v>
      </c>
      <c r="E22" s="70">
        <v>32500</v>
      </c>
      <c r="F22" s="70">
        <v>3608.61</v>
      </c>
      <c r="G22" s="121">
        <f t="shared" si="1"/>
        <v>11.103415384615385</v>
      </c>
      <c r="I22" s="113"/>
      <c r="K22" s="113"/>
    </row>
    <row r="23" spans="1:11" ht="12.75" customHeight="1">
      <c r="A23" s="40"/>
      <c r="B23" s="11"/>
      <c r="C23" s="14" t="s">
        <v>161</v>
      </c>
      <c r="D23" s="15" t="s">
        <v>259</v>
      </c>
      <c r="E23" s="75">
        <v>5000</v>
      </c>
      <c r="F23" s="75">
        <v>0</v>
      </c>
      <c r="G23" s="122">
        <f t="shared" si="1"/>
        <v>0</v>
      </c>
      <c r="I23" s="113"/>
      <c r="K23" s="113"/>
    </row>
    <row r="24" spans="1:11" ht="12.75" customHeight="1">
      <c r="A24" s="40"/>
      <c r="B24" s="11"/>
      <c r="C24" s="10"/>
      <c r="D24" s="6" t="s">
        <v>260</v>
      </c>
      <c r="E24" s="74"/>
      <c r="F24" s="74"/>
      <c r="G24" s="121"/>
      <c r="I24" s="113"/>
      <c r="K24" s="113"/>
    </row>
    <row r="25" spans="1:11" ht="12.75" customHeight="1">
      <c r="A25" s="40"/>
      <c r="B25" s="11"/>
      <c r="C25" s="12" t="s">
        <v>22</v>
      </c>
      <c r="D25" s="7" t="s">
        <v>236</v>
      </c>
      <c r="E25" s="70">
        <v>51100</v>
      </c>
      <c r="F25" s="70">
        <v>30628</v>
      </c>
      <c r="G25" s="121">
        <f t="shared" si="1"/>
        <v>59.93737769080235</v>
      </c>
      <c r="I25" s="113"/>
      <c r="K25" s="113"/>
    </row>
    <row r="26" spans="1:7" ht="12.75" customHeight="1">
      <c r="A26" s="40"/>
      <c r="B26" s="11"/>
      <c r="C26" s="12" t="s">
        <v>119</v>
      </c>
      <c r="D26" s="7" t="s">
        <v>120</v>
      </c>
      <c r="E26" s="70">
        <v>790620</v>
      </c>
      <c r="F26" s="70">
        <v>395310</v>
      </c>
      <c r="G26" s="121">
        <f t="shared" si="1"/>
        <v>50</v>
      </c>
    </row>
    <row r="27" spans="1:7" ht="12.75" customHeight="1">
      <c r="A27" s="40"/>
      <c r="B27" s="11"/>
      <c r="C27" s="12" t="s">
        <v>129</v>
      </c>
      <c r="D27" s="7" t="s">
        <v>130</v>
      </c>
      <c r="E27" s="70">
        <v>10000</v>
      </c>
      <c r="F27" s="70">
        <v>9555</v>
      </c>
      <c r="G27" s="121">
        <f t="shared" si="1"/>
        <v>95.55</v>
      </c>
    </row>
    <row r="28" spans="1:9" ht="12.75" customHeight="1">
      <c r="A28" s="40"/>
      <c r="B28" s="11"/>
      <c r="C28" s="12" t="s">
        <v>14</v>
      </c>
      <c r="D28" s="7" t="s">
        <v>15</v>
      </c>
      <c r="E28" s="70">
        <v>2367527</v>
      </c>
      <c r="F28" s="70">
        <v>929879.13</v>
      </c>
      <c r="G28" s="121">
        <f t="shared" si="1"/>
        <v>39.27638966736177</v>
      </c>
      <c r="I28" s="113"/>
    </row>
    <row r="29" spans="1:9" ht="12.75" customHeight="1">
      <c r="A29" s="40"/>
      <c r="B29" s="11"/>
      <c r="C29" s="12" t="s">
        <v>196</v>
      </c>
      <c r="D29" s="7" t="s">
        <v>15</v>
      </c>
      <c r="E29" s="74">
        <v>655000</v>
      </c>
      <c r="F29" s="74">
        <v>0</v>
      </c>
      <c r="G29" s="121">
        <f t="shared" si="1"/>
        <v>0</v>
      </c>
      <c r="I29" s="113"/>
    </row>
    <row r="30" spans="1:9" ht="12.75" customHeight="1">
      <c r="A30" s="40"/>
      <c r="B30" s="11"/>
      <c r="C30" s="12" t="s">
        <v>192</v>
      </c>
      <c r="D30" s="7" t="s">
        <v>15</v>
      </c>
      <c r="E30" s="74">
        <v>635000</v>
      </c>
      <c r="F30" s="74">
        <v>0</v>
      </c>
      <c r="G30" s="121">
        <f t="shared" si="1"/>
        <v>0</v>
      </c>
      <c r="I30" s="113"/>
    </row>
    <row r="31" spans="1:11" ht="12.75" customHeight="1" thickBot="1">
      <c r="A31" s="5"/>
      <c r="B31" s="33"/>
      <c r="C31" s="31" t="s">
        <v>60</v>
      </c>
      <c r="D31" s="32" t="s">
        <v>261</v>
      </c>
      <c r="E31" s="73">
        <v>60000</v>
      </c>
      <c r="F31" s="73">
        <v>53110.55</v>
      </c>
      <c r="G31" s="151">
        <f t="shared" si="1"/>
        <v>88.51758333333333</v>
      </c>
      <c r="I31" s="113"/>
      <c r="J31" s="113"/>
      <c r="K31" s="113"/>
    </row>
    <row r="32" spans="1:9" ht="12.75" customHeight="1">
      <c r="A32" s="5"/>
      <c r="B32" s="49" t="s">
        <v>107</v>
      </c>
      <c r="C32" s="49"/>
      <c r="D32" s="46" t="s">
        <v>106</v>
      </c>
      <c r="E32" s="67">
        <f>SUM(E33:E34)</f>
        <v>40000</v>
      </c>
      <c r="F32" s="67">
        <f>SUM(F33:F34)</f>
        <v>20583.17</v>
      </c>
      <c r="G32" s="124">
        <f>F32/E32*100</f>
        <v>51.457924999999996</v>
      </c>
      <c r="I32" s="113"/>
    </row>
    <row r="33" spans="1:11" ht="12.75" customHeight="1">
      <c r="A33" s="5"/>
      <c r="B33" s="1"/>
      <c r="C33" s="11" t="s">
        <v>108</v>
      </c>
      <c r="D33" s="8" t="s">
        <v>157</v>
      </c>
      <c r="E33" s="110">
        <v>40000</v>
      </c>
      <c r="F33" s="110">
        <v>20583.17</v>
      </c>
      <c r="G33" s="272">
        <f>F33/E33*100</f>
        <v>51.457924999999996</v>
      </c>
      <c r="I33" s="113"/>
      <c r="K33" s="113"/>
    </row>
    <row r="34" spans="1:11" ht="12.75" customHeight="1" thickBot="1">
      <c r="A34" s="5"/>
      <c r="B34" s="33"/>
      <c r="C34" s="33"/>
      <c r="D34" s="34" t="s">
        <v>158</v>
      </c>
      <c r="E34" s="73"/>
      <c r="F34" s="73"/>
      <c r="G34" s="273"/>
      <c r="K34" s="113"/>
    </row>
    <row r="35" spans="1:9" ht="12.75" customHeight="1" thickBot="1">
      <c r="A35" s="5"/>
      <c r="B35" s="11"/>
      <c r="C35" s="11"/>
      <c r="D35" s="143" t="s">
        <v>181</v>
      </c>
      <c r="E35" s="155">
        <f>SUM(E36)</f>
        <v>779911.07</v>
      </c>
      <c r="F35" s="155">
        <f>SUM(F36)</f>
        <v>779911.0599999999</v>
      </c>
      <c r="G35" s="286">
        <f aca="true" t="shared" si="2" ref="G35:G42">F35/E35*100</f>
        <v>99.99999871780253</v>
      </c>
      <c r="I35" s="113"/>
    </row>
    <row r="36" spans="1:9" ht="12.75" customHeight="1">
      <c r="A36" s="5"/>
      <c r="B36" s="50" t="s">
        <v>20</v>
      </c>
      <c r="C36" s="50"/>
      <c r="D36" s="51" t="s">
        <v>21</v>
      </c>
      <c r="E36" s="69">
        <f>SUM(E37:E44)</f>
        <v>779911.07</v>
      </c>
      <c r="F36" s="69">
        <f>SUM(F37:F44)</f>
        <v>779911.0599999999</v>
      </c>
      <c r="G36" s="124">
        <f t="shared" si="2"/>
        <v>99.99999871780253</v>
      </c>
      <c r="I36" s="113"/>
    </row>
    <row r="37" spans="1:9" ht="12.75" customHeight="1">
      <c r="A37" s="5"/>
      <c r="B37" s="48"/>
      <c r="C37" s="162" t="s">
        <v>47</v>
      </c>
      <c r="D37" s="169" t="s">
        <v>48</v>
      </c>
      <c r="E37" s="163">
        <v>3835</v>
      </c>
      <c r="F37" s="163">
        <v>3835</v>
      </c>
      <c r="G37" s="121">
        <f t="shared" si="2"/>
        <v>100</v>
      </c>
      <c r="I37" s="113"/>
    </row>
    <row r="38" spans="1:9" ht="12.75" customHeight="1">
      <c r="A38" s="5"/>
      <c r="B38" s="48"/>
      <c r="C38" s="235" t="s">
        <v>37</v>
      </c>
      <c r="D38" s="236" t="s">
        <v>38</v>
      </c>
      <c r="E38" s="237">
        <v>655.81</v>
      </c>
      <c r="F38" s="237">
        <v>655.81</v>
      </c>
      <c r="G38" s="121">
        <f t="shared" si="2"/>
        <v>100</v>
      </c>
      <c r="I38" s="113"/>
    </row>
    <row r="39" spans="1:9" ht="12.75" customHeight="1">
      <c r="A39" s="5"/>
      <c r="B39" s="48"/>
      <c r="C39" s="355" t="s">
        <v>39</v>
      </c>
      <c r="D39" s="357" t="s">
        <v>332</v>
      </c>
      <c r="E39" s="356">
        <v>93.97</v>
      </c>
      <c r="F39" s="356">
        <v>93.96</v>
      </c>
      <c r="G39" s="122">
        <f t="shared" si="2"/>
        <v>99.98935830584227</v>
      </c>
      <c r="I39" s="113"/>
    </row>
    <row r="40" spans="1:9" ht="12.75" customHeight="1">
      <c r="A40" s="5"/>
      <c r="B40" s="48"/>
      <c r="C40" s="235"/>
      <c r="D40" s="169" t="s">
        <v>333</v>
      </c>
      <c r="E40" s="237"/>
      <c r="F40" s="237"/>
      <c r="G40" s="121"/>
      <c r="I40" s="113"/>
    </row>
    <row r="41" spans="1:11" ht="12.75" customHeight="1">
      <c r="A41" s="5"/>
      <c r="B41" s="11"/>
      <c r="C41" s="10" t="s">
        <v>18</v>
      </c>
      <c r="D41" s="236" t="s">
        <v>19</v>
      </c>
      <c r="E41" s="74">
        <v>7479.79</v>
      </c>
      <c r="F41" s="74">
        <v>7479.79</v>
      </c>
      <c r="G41" s="121">
        <f t="shared" si="2"/>
        <v>100</v>
      </c>
      <c r="K41" s="113"/>
    </row>
    <row r="42" spans="1:10" ht="12.75" customHeight="1">
      <c r="A42" s="5"/>
      <c r="B42" s="11"/>
      <c r="C42" s="12" t="s">
        <v>6</v>
      </c>
      <c r="D42" s="238" t="s">
        <v>7</v>
      </c>
      <c r="E42" s="70">
        <v>3027.8</v>
      </c>
      <c r="F42" s="70">
        <v>3027.8</v>
      </c>
      <c r="G42" s="121">
        <f t="shared" si="2"/>
        <v>100</v>
      </c>
      <c r="J42" s="183"/>
    </row>
    <row r="43" spans="1:7" ht="12.75" customHeight="1">
      <c r="A43" s="5"/>
      <c r="B43" s="11"/>
      <c r="C43" s="12" t="s">
        <v>164</v>
      </c>
      <c r="D43" s="194" t="s">
        <v>171</v>
      </c>
      <c r="E43" s="74">
        <v>200</v>
      </c>
      <c r="F43" s="74">
        <v>200</v>
      </c>
      <c r="G43" s="232">
        <f aca="true" t="shared" si="3" ref="G43:G56">F43/E43*100</f>
        <v>100</v>
      </c>
    </row>
    <row r="44" spans="1:7" ht="12.75" customHeight="1">
      <c r="A44" s="5"/>
      <c r="B44" s="11"/>
      <c r="C44" s="10" t="s">
        <v>22</v>
      </c>
      <c r="D44" s="6" t="s">
        <v>23</v>
      </c>
      <c r="E44" s="74">
        <v>764618.7</v>
      </c>
      <c r="F44" s="74">
        <v>764618.7</v>
      </c>
      <c r="G44" s="212">
        <f t="shared" si="3"/>
        <v>100</v>
      </c>
    </row>
    <row r="45" spans="1:7" ht="12.75" customHeight="1" thickBot="1">
      <c r="A45" s="156" t="s">
        <v>185</v>
      </c>
      <c r="B45" s="157"/>
      <c r="C45" s="140"/>
      <c r="D45" s="141" t="s">
        <v>186</v>
      </c>
      <c r="E45" s="142">
        <f>SUM(E46)</f>
        <v>608</v>
      </c>
      <c r="F45" s="142">
        <f>SUM(F46)</f>
        <v>608</v>
      </c>
      <c r="G45" s="308">
        <f t="shared" si="3"/>
        <v>100</v>
      </c>
    </row>
    <row r="46" spans="1:11" ht="12.75" customHeight="1">
      <c r="A46" s="4"/>
      <c r="B46" s="158" t="s">
        <v>187</v>
      </c>
      <c r="C46" s="50"/>
      <c r="D46" s="51" t="s">
        <v>263</v>
      </c>
      <c r="E46" s="69">
        <f>SUM(E47)</f>
        <v>608</v>
      </c>
      <c r="F46" s="69">
        <f>SUM(F47)</f>
        <v>608</v>
      </c>
      <c r="G46" s="274">
        <f t="shared" si="3"/>
        <v>100</v>
      </c>
      <c r="K46" s="3"/>
    </row>
    <row r="47" spans="1:7" ht="12.75" customHeight="1">
      <c r="A47" s="5"/>
      <c r="B47" s="14"/>
      <c r="C47" s="14" t="s">
        <v>188</v>
      </c>
      <c r="D47" s="15" t="s">
        <v>264</v>
      </c>
      <c r="E47" s="75">
        <v>608</v>
      </c>
      <c r="F47" s="75">
        <v>608</v>
      </c>
      <c r="G47" s="272">
        <f t="shared" si="3"/>
        <v>100</v>
      </c>
    </row>
    <row r="48" spans="1:7" ht="12.75" customHeight="1">
      <c r="A48" s="37"/>
      <c r="B48" s="10"/>
      <c r="C48" s="10"/>
      <c r="D48" s="6" t="s">
        <v>265</v>
      </c>
      <c r="E48" s="74"/>
      <c r="F48" s="74"/>
      <c r="G48" s="212"/>
    </row>
    <row r="49" spans="1:7" ht="12.75" customHeight="1" thickBot="1">
      <c r="A49" s="19" t="s">
        <v>24</v>
      </c>
      <c r="B49" s="24"/>
      <c r="C49" s="24"/>
      <c r="D49" s="21" t="s">
        <v>25</v>
      </c>
      <c r="E49" s="82">
        <f>SUM(E50,E61,E69,E59,E55,E57)</f>
        <v>3385771</v>
      </c>
      <c r="F49" s="82">
        <f>SUM(F50,F61,F69,F59,F55,F57)</f>
        <v>757533.14</v>
      </c>
      <c r="G49" s="309">
        <f t="shared" si="3"/>
        <v>22.374021751618763</v>
      </c>
    </row>
    <row r="50" spans="1:7" ht="12.75" customHeight="1">
      <c r="A50" s="29"/>
      <c r="B50" s="54" t="s">
        <v>117</v>
      </c>
      <c r="C50" s="54"/>
      <c r="D50" s="53" t="s">
        <v>118</v>
      </c>
      <c r="E50" s="77">
        <f>SUM(E51:E54)</f>
        <v>65000</v>
      </c>
      <c r="F50" s="77">
        <f>SUM(F51:F54)</f>
        <v>18280.68</v>
      </c>
      <c r="G50" s="274">
        <f t="shared" si="3"/>
        <v>28.12412307692308</v>
      </c>
    </row>
    <row r="51" spans="1:7" ht="12.75" customHeight="1">
      <c r="A51" s="30"/>
      <c r="B51" s="354"/>
      <c r="C51" s="11" t="s">
        <v>58</v>
      </c>
      <c r="D51" s="8" t="s">
        <v>57</v>
      </c>
      <c r="E51" s="199">
        <v>14000</v>
      </c>
      <c r="F51" s="199">
        <v>13848.91</v>
      </c>
      <c r="G51" s="272">
        <f t="shared" si="3"/>
        <v>98.92078571428571</v>
      </c>
    </row>
    <row r="52" spans="1:7" ht="12.75" customHeight="1">
      <c r="A52" s="30"/>
      <c r="B52" s="114"/>
      <c r="C52" s="11"/>
      <c r="D52" s="8" t="s">
        <v>277</v>
      </c>
      <c r="E52" s="225"/>
      <c r="F52" s="225"/>
      <c r="G52" s="226"/>
    </row>
    <row r="53" spans="1:7" ht="12.75" customHeight="1">
      <c r="A53" s="30"/>
      <c r="B53" s="114"/>
      <c r="C53" s="10"/>
      <c r="D53" s="6" t="s">
        <v>278</v>
      </c>
      <c r="E53" s="225"/>
      <c r="F53" s="225"/>
      <c r="G53" s="126"/>
    </row>
    <row r="54" spans="1:7" ht="12.75" customHeight="1" thickBot="1">
      <c r="A54" s="30"/>
      <c r="B54" s="185"/>
      <c r="C54" s="239" t="s">
        <v>6</v>
      </c>
      <c r="D54" s="32" t="s">
        <v>7</v>
      </c>
      <c r="E54" s="240">
        <v>51000</v>
      </c>
      <c r="F54" s="240">
        <v>4431.77</v>
      </c>
      <c r="G54" s="275">
        <f t="shared" si="3"/>
        <v>8.689745098039218</v>
      </c>
    </row>
    <row r="55" spans="1:7" ht="12.75" customHeight="1">
      <c r="A55" s="30"/>
      <c r="B55" s="56" t="s">
        <v>206</v>
      </c>
      <c r="C55" s="241"/>
      <c r="D55" s="46" t="s">
        <v>207</v>
      </c>
      <c r="E55" s="83">
        <f>SUM(E56:E56)</f>
        <v>2759</v>
      </c>
      <c r="F55" s="83">
        <f>SUM(F56:F56)</f>
        <v>2758.4</v>
      </c>
      <c r="G55" s="274">
        <f t="shared" si="3"/>
        <v>99.97825299021385</v>
      </c>
    </row>
    <row r="56" spans="1:7" ht="12.75" customHeight="1" thickBot="1">
      <c r="A56" s="30"/>
      <c r="B56" s="185"/>
      <c r="C56" s="242" t="s">
        <v>22</v>
      </c>
      <c r="D56" s="34" t="s">
        <v>23</v>
      </c>
      <c r="E56" s="243">
        <v>2759</v>
      </c>
      <c r="F56" s="243">
        <v>2758.4</v>
      </c>
      <c r="G56" s="275">
        <f t="shared" si="3"/>
        <v>99.97825299021385</v>
      </c>
    </row>
    <row r="57" spans="1:7" ht="12.75" customHeight="1">
      <c r="A57" s="30"/>
      <c r="B57" s="54" t="s">
        <v>208</v>
      </c>
      <c r="C57" s="244"/>
      <c r="D57" s="51" t="s">
        <v>209</v>
      </c>
      <c r="E57" s="77">
        <f>SUM(E58:E58)</f>
        <v>2130</v>
      </c>
      <c r="F57" s="77">
        <f>SUM(F58:F58)</f>
        <v>2130</v>
      </c>
      <c r="G57" s="274">
        <f>F57/E57*100</f>
        <v>100</v>
      </c>
    </row>
    <row r="58" spans="1:7" ht="12.75" customHeight="1" thickBot="1">
      <c r="A58" s="30"/>
      <c r="B58" s="184"/>
      <c r="C58" s="245" t="s">
        <v>22</v>
      </c>
      <c r="D58" s="7" t="s">
        <v>23</v>
      </c>
      <c r="E58" s="246">
        <v>2130</v>
      </c>
      <c r="F58" s="246">
        <v>2130</v>
      </c>
      <c r="G58" s="276">
        <f>F58/E58*100</f>
        <v>100</v>
      </c>
    </row>
    <row r="59" spans="1:9" ht="12.75" customHeight="1">
      <c r="A59" s="30"/>
      <c r="B59" s="54" t="s">
        <v>159</v>
      </c>
      <c r="C59" s="54"/>
      <c r="D59" s="51" t="s">
        <v>160</v>
      </c>
      <c r="E59" s="77">
        <f>SUM(E60:E60,)</f>
        <v>79500</v>
      </c>
      <c r="F59" s="77">
        <f>SUM(F60:F60,)</f>
        <v>79479.64</v>
      </c>
      <c r="G59" s="126">
        <f>F59/E59*100</f>
        <v>99.97438993710692</v>
      </c>
      <c r="I59" s="113"/>
    </row>
    <row r="60" spans="1:9" ht="12.75" customHeight="1" thickBot="1">
      <c r="A60" s="30"/>
      <c r="B60" s="369"/>
      <c r="C60" s="239" t="s">
        <v>22</v>
      </c>
      <c r="D60" s="32" t="s">
        <v>23</v>
      </c>
      <c r="E60" s="240">
        <v>79500</v>
      </c>
      <c r="F60" s="240">
        <v>79479.64</v>
      </c>
      <c r="G60" s="276">
        <f>F60/E60*100</f>
        <v>99.97438993710692</v>
      </c>
      <c r="I60" s="113"/>
    </row>
    <row r="61" spans="1:9" ht="12.75" customHeight="1">
      <c r="A61" s="5"/>
      <c r="B61" s="49" t="s">
        <v>26</v>
      </c>
      <c r="C61" s="49"/>
      <c r="D61" s="46" t="s">
        <v>27</v>
      </c>
      <c r="E61" s="67">
        <f>SUM(E62:E68)</f>
        <v>3138082</v>
      </c>
      <c r="F61" s="67">
        <f>SUM(F62:F68)</f>
        <v>639684.4199999999</v>
      </c>
      <c r="G61" s="126">
        <f>F61/E61*100</f>
        <v>20.384566751283106</v>
      </c>
      <c r="I61" s="113"/>
    </row>
    <row r="62" spans="1:7" ht="12.75" customHeight="1">
      <c r="A62" s="5"/>
      <c r="B62" s="48"/>
      <c r="C62" s="10" t="s">
        <v>18</v>
      </c>
      <c r="D62" s="6" t="s">
        <v>19</v>
      </c>
      <c r="E62" s="74">
        <v>70700</v>
      </c>
      <c r="F62" s="74">
        <v>1869.6</v>
      </c>
      <c r="G62" s="277">
        <f aca="true" t="shared" si="4" ref="G62:G73">F62/E62*100</f>
        <v>2.6444130127298444</v>
      </c>
    </row>
    <row r="63" spans="1:7" ht="12.75" customHeight="1">
      <c r="A63" s="5"/>
      <c r="B63" s="11"/>
      <c r="C63" s="10" t="s">
        <v>12</v>
      </c>
      <c r="D63" s="6" t="s">
        <v>13</v>
      </c>
      <c r="E63" s="74">
        <v>440000</v>
      </c>
      <c r="F63" s="74">
        <v>236930.12</v>
      </c>
      <c r="G63" s="277">
        <f t="shared" si="4"/>
        <v>53.84775454545454</v>
      </c>
    </row>
    <row r="64" spans="1:7" ht="12.75" customHeight="1">
      <c r="A64" s="5"/>
      <c r="B64" s="11"/>
      <c r="C64" s="12" t="s">
        <v>6</v>
      </c>
      <c r="D64" s="7" t="s">
        <v>7</v>
      </c>
      <c r="E64" s="70">
        <v>159501</v>
      </c>
      <c r="F64" s="70">
        <v>18338.9</v>
      </c>
      <c r="G64" s="277">
        <f t="shared" si="4"/>
        <v>11.497670860997736</v>
      </c>
    </row>
    <row r="65" spans="1:7" ht="12.75" customHeight="1">
      <c r="A65" s="5"/>
      <c r="B65" s="11"/>
      <c r="C65" s="10" t="s">
        <v>22</v>
      </c>
      <c r="D65" s="6" t="s">
        <v>23</v>
      </c>
      <c r="E65" s="70">
        <v>4000</v>
      </c>
      <c r="F65" s="70">
        <v>3629</v>
      </c>
      <c r="G65" s="277">
        <f t="shared" si="4"/>
        <v>90.725</v>
      </c>
    </row>
    <row r="66" spans="1:7" ht="12.75" customHeight="1">
      <c r="A66" s="5"/>
      <c r="B66" s="11"/>
      <c r="C66" s="14" t="s">
        <v>14</v>
      </c>
      <c r="D66" s="15" t="s">
        <v>15</v>
      </c>
      <c r="E66" s="72">
        <v>1612800</v>
      </c>
      <c r="F66" s="72">
        <v>378916.8</v>
      </c>
      <c r="G66" s="277">
        <f t="shared" si="4"/>
        <v>23.49434523809524</v>
      </c>
    </row>
    <row r="67" spans="1:7" ht="12.75" customHeight="1">
      <c r="A67" s="5"/>
      <c r="B67" s="11"/>
      <c r="C67" s="14" t="s">
        <v>196</v>
      </c>
      <c r="D67" s="15" t="s">
        <v>15</v>
      </c>
      <c r="E67" s="70">
        <v>551081</v>
      </c>
      <c r="F67" s="70">
        <v>0</v>
      </c>
      <c r="G67" s="277">
        <f t="shared" si="4"/>
        <v>0</v>
      </c>
    </row>
    <row r="68" spans="1:7" ht="12.75" customHeight="1" thickBot="1">
      <c r="A68" s="5"/>
      <c r="B68" s="11"/>
      <c r="C68" s="14" t="s">
        <v>192</v>
      </c>
      <c r="D68" s="15" t="s">
        <v>15</v>
      </c>
      <c r="E68" s="72">
        <v>300000</v>
      </c>
      <c r="F68" s="72">
        <v>0</v>
      </c>
      <c r="G68" s="276">
        <f t="shared" si="4"/>
        <v>0</v>
      </c>
    </row>
    <row r="69" spans="1:7" ht="12.75" customHeight="1">
      <c r="A69" s="5"/>
      <c r="B69" s="50" t="s">
        <v>28</v>
      </c>
      <c r="C69" s="50"/>
      <c r="D69" s="51" t="s">
        <v>21</v>
      </c>
      <c r="E69" s="69">
        <f>SUM(E70:E73)</f>
        <v>98300</v>
      </c>
      <c r="F69" s="69">
        <f>SUM(F70:F73)</f>
        <v>15200</v>
      </c>
      <c r="G69" s="126">
        <f>F69/E69*100</f>
        <v>15.462868769074262</v>
      </c>
    </row>
    <row r="70" spans="1:7" ht="12.75" customHeight="1">
      <c r="A70" s="5"/>
      <c r="B70" s="1"/>
      <c r="C70" s="235" t="s">
        <v>18</v>
      </c>
      <c r="D70" s="236" t="s">
        <v>19</v>
      </c>
      <c r="E70" s="74">
        <v>9200</v>
      </c>
      <c r="F70" s="74">
        <v>0</v>
      </c>
      <c r="G70" s="277">
        <f t="shared" si="4"/>
        <v>0</v>
      </c>
    </row>
    <row r="71" spans="1:7" ht="12.75" customHeight="1">
      <c r="A71" s="5"/>
      <c r="B71" s="1"/>
      <c r="C71" s="235" t="s">
        <v>6</v>
      </c>
      <c r="D71" s="6" t="s">
        <v>7</v>
      </c>
      <c r="E71" s="74">
        <v>32000</v>
      </c>
      <c r="F71" s="74">
        <v>10000</v>
      </c>
      <c r="G71" s="277">
        <f t="shared" si="4"/>
        <v>31.25</v>
      </c>
    </row>
    <row r="72" spans="1:7" ht="12.75" customHeight="1">
      <c r="A72" s="5"/>
      <c r="B72" s="1"/>
      <c r="C72" s="235" t="s">
        <v>22</v>
      </c>
      <c r="D72" s="6" t="s">
        <v>23</v>
      </c>
      <c r="E72" s="74">
        <v>500</v>
      </c>
      <c r="F72" s="74">
        <v>0</v>
      </c>
      <c r="G72" s="278">
        <f t="shared" si="4"/>
        <v>0</v>
      </c>
    </row>
    <row r="73" spans="1:7" ht="12.75" customHeight="1">
      <c r="A73" s="37"/>
      <c r="B73" s="118"/>
      <c r="C73" s="14" t="s">
        <v>14</v>
      </c>
      <c r="D73" s="15" t="s">
        <v>15</v>
      </c>
      <c r="E73" s="72">
        <v>56600</v>
      </c>
      <c r="F73" s="72">
        <v>5200</v>
      </c>
      <c r="G73" s="277">
        <f t="shared" si="4"/>
        <v>9.187279151943462</v>
      </c>
    </row>
    <row r="74" spans="1:7" ht="12.75" customHeight="1" thickBot="1">
      <c r="A74" s="19" t="s">
        <v>29</v>
      </c>
      <c r="B74" s="24"/>
      <c r="C74" s="25"/>
      <c r="D74" s="18" t="s">
        <v>30</v>
      </c>
      <c r="E74" s="76">
        <f>SUM(E75,)</f>
        <v>23075</v>
      </c>
      <c r="F74" s="76">
        <f>SUM(F75,)</f>
        <v>8791</v>
      </c>
      <c r="G74" s="308">
        <f>F74/E74*100</f>
        <v>38.09750812567714</v>
      </c>
    </row>
    <row r="75" spans="1:7" ht="12.75" customHeight="1">
      <c r="A75" s="4"/>
      <c r="B75" s="50" t="s">
        <v>31</v>
      </c>
      <c r="C75" s="50"/>
      <c r="D75" s="51" t="s">
        <v>32</v>
      </c>
      <c r="E75" s="69">
        <f>SUM(E76:E84)</f>
        <v>23075</v>
      </c>
      <c r="F75" s="69">
        <f>SUM(F76:F84)</f>
        <v>8791</v>
      </c>
      <c r="G75" s="274">
        <f>F75/E75*100</f>
        <v>38.09750812567714</v>
      </c>
    </row>
    <row r="76" spans="1:7" ht="12.75" customHeight="1">
      <c r="A76" s="5"/>
      <c r="B76" s="48"/>
      <c r="C76" s="166" t="s">
        <v>216</v>
      </c>
      <c r="D76" s="206" t="s">
        <v>205</v>
      </c>
      <c r="E76" s="167">
        <v>4000</v>
      </c>
      <c r="F76" s="167">
        <v>0</v>
      </c>
      <c r="G76" s="272">
        <f>SUM(G77,)</f>
        <v>0</v>
      </c>
    </row>
    <row r="77" spans="1:9" ht="12.75" customHeight="1">
      <c r="A77" s="5"/>
      <c r="B77" s="48"/>
      <c r="C77" s="166"/>
      <c r="D77" s="8" t="s">
        <v>218</v>
      </c>
      <c r="E77" s="167"/>
      <c r="F77" s="167"/>
      <c r="G77" s="223"/>
      <c r="I77" s="113"/>
    </row>
    <row r="78" spans="1:9" ht="12.75" customHeight="1">
      <c r="A78" s="5"/>
      <c r="B78" s="48"/>
      <c r="C78" s="166"/>
      <c r="D78" s="8" t="s">
        <v>217</v>
      </c>
      <c r="E78" s="167"/>
      <c r="F78" s="167"/>
      <c r="G78" s="223"/>
      <c r="I78" s="113"/>
    </row>
    <row r="79" spans="1:7" ht="12.75" customHeight="1">
      <c r="A79" s="5"/>
      <c r="B79" s="48"/>
      <c r="C79" s="247"/>
      <c r="D79" s="8" t="s">
        <v>219</v>
      </c>
      <c r="E79" s="85"/>
      <c r="F79" s="85"/>
      <c r="G79" s="223"/>
    </row>
    <row r="80" spans="1:7" ht="12.75" customHeight="1">
      <c r="A80" s="5"/>
      <c r="B80" s="48"/>
      <c r="C80" s="235"/>
      <c r="D80" s="6" t="s">
        <v>220</v>
      </c>
      <c r="E80" s="67"/>
      <c r="F80" s="67"/>
      <c r="G80" s="212"/>
    </row>
    <row r="81" spans="1:7" ht="12.75" customHeight="1">
      <c r="A81" s="218"/>
      <c r="B81" s="219"/>
      <c r="C81" s="14" t="s">
        <v>137</v>
      </c>
      <c r="D81" s="15" t="s">
        <v>149</v>
      </c>
      <c r="E81" s="75">
        <v>17575</v>
      </c>
      <c r="F81" s="75">
        <v>8791</v>
      </c>
      <c r="G81" s="277">
        <f aca="true" t="shared" si="5" ref="G81:G95">F81/E81*100</f>
        <v>50.0199146514936</v>
      </c>
    </row>
    <row r="82" spans="1:7" ht="12.75" customHeight="1">
      <c r="A82" s="218"/>
      <c r="B82" s="219"/>
      <c r="C82" s="10"/>
      <c r="D82" s="6" t="s">
        <v>150</v>
      </c>
      <c r="E82" s="74"/>
      <c r="F82" s="74"/>
      <c r="G82" s="275"/>
    </row>
    <row r="83" spans="1:7" ht="12.75" customHeight="1">
      <c r="A83" s="5"/>
      <c r="B83" s="11"/>
      <c r="C83" s="12" t="s">
        <v>18</v>
      </c>
      <c r="D83" s="238" t="s">
        <v>19</v>
      </c>
      <c r="E83" s="70">
        <v>500</v>
      </c>
      <c r="F83" s="70">
        <v>0</v>
      </c>
      <c r="G83" s="275">
        <f t="shared" si="5"/>
        <v>0</v>
      </c>
    </row>
    <row r="84" spans="1:7" ht="12.75" customHeight="1">
      <c r="A84" s="37"/>
      <c r="B84" s="10"/>
      <c r="C84" s="10" t="s">
        <v>6</v>
      </c>
      <c r="D84" s="6" t="s">
        <v>7</v>
      </c>
      <c r="E84" s="74">
        <v>1000</v>
      </c>
      <c r="F84" s="74">
        <v>0</v>
      </c>
      <c r="G84" s="275">
        <f t="shared" si="5"/>
        <v>0</v>
      </c>
    </row>
    <row r="85" spans="1:7" ht="12.75" customHeight="1" thickBot="1">
      <c r="A85" s="19" t="s">
        <v>33</v>
      </c>
      <c r="B85" s="24"/>
      <c r="C85" s="24"/>
      <c r="D85" s="21" t="s">
        <v>34</v>
      </c>
      <c r="E85" s="82">
        <f>SUM(E86,)</f>
        <v>701500</v>
      </c>
      <c r="F85" s="82">
        <f>SUM(F86,)</f>
        <v>181129.14</v>
      </c>
      <c r="G85" s="308">
        <f t="shared" si="5"/>
        <v>25.82026229508197</v>
      </c>
    </row>
    <row r="86" spans="1:7" ht="12.75" customHeight="1">
      <c r="A86" s="4"/>
      <c r="B86" s="50" t="s">
        <v>35</v>
      </c>
      <c r="C86" s="50"/>
      <c r="D86" s="51" t="s">
        <v>36</v>
      </c>
      <c r="E86" s="69">
        <f>SUM(E87:E105)</f>
        <v>701500</v>
      </c>
      <c r="F86" s="69">
        <f>SUM(F87:F105)</f>
        <v>181129.14</v>
      </c>
      <c r="G86" s="126">
        <f t="shared" si="5"/>
        <v>25.82026229508197</v>
      </c>
    </row>
    <row r="87" spans="1:7" ht="12.75" customHeight="1">
      <c r="A87" s="5"/>
      <c r="B87" s="48"/>
      <c r="C87" s="162" t="s">
        <v>37</v>
      </c>
      <c r="D87" s="236" t="s">
        <v>38</v>
      </c>
      <c r="E87" s="163">
        <v>2520</v>
      </c>
      <c r="F87" s="163">
        <v>584.82</v>
      </c>
      <c r="G87" s="275">
        <f t="shared" si="5"/>
        <v>23.20714285714286</v>
      </c>
    </row>
    <row r="88" spans="1:7" ht="12.75" customHeight="1">
      <c r="A88" s="5"/>
      <c r="B88" s="48"/>
      <c r="C88" s="350"/>
      <c r="D88" s="357" t="s">
        <v>332</v>
      </c>
      <c r="E88" s="351">
        <v>500</v>
      </c>
      <c r="F88" s="351">
        <v>0</v>
      </c>
      <c r="G88" s="277">
        <f t="shared" si="5"/>
        <v>0</v>
      </c>
    </row>
    <row r="89" spans="1:7" ht="15" customHeight="1">
      <c r="A89" s="5"/>
      <c r="B89" s="48"/>
      <c r="C89" s="162"/>
      <c r="D89" s="169" t="s">
        <v>333</v>
      </c>
      <c r="E89" s="163"/>
      <c r="F89" s="163"/>
      <c r="G89" s="212"/>
    </row>
    <row r="90" spans="1:7" ht="15" customHeight="1">
      <c r="A90" s="5"/>
      <c r="B90" s="48"/>
      <c r="C90" s="162" t="s">
        <v>134</v>
      </c>
      <c r="D90" s="7" t="s">
        <v>135</v>
      </c>
      <c r="E90" s="163">
        <v>14000</v>
      </c>
      <c r="F90" s="163">
        <v>4454.93</v>
      </c>
      <c r="G90" s="275">
        <f>F91/E91*100</f>
        <v>31.623850000000004</v>
      </c>
    </row>
    <row r="91" spans="1:7" ht="12.75" customHeight="1">
      <c r="A91" s="5"/>
      <c r="B91" s="11"/>
      <c r="C91" s="12" t="s">
        <v>18</v>
      </c>
      <c r="D91" s="7" t="s">
        <v>19</v>
      </c>
      <c r="E91" s="70">
        <v>20000</v>
      </c>
      <c r="F91" s="70">
        <v>6324.77</v>
      </c>
      <c r="G91" s="275">
        <f t="shared" si="5"/>
        <v>31.623850000000004</v>
      </c>
    </row>
    <row r="92" spans="1:7" ht="12.75" customHeight="1">
      <c r="A92" s="5"/>
      <c r="B92" s="11"/>
      <c r="C92" s="12" t="s">
        <v>10</v>
      </c>
      <c r="D92" s="7" t="s">
        <v>11</v>
      </c>
      <c r="E92" s="70">
        <v>47000</v>
      </c>
      <c r="F92" s="70">
        <v>22603.28</v>
      </c>
      <c r="G92" s="275">
        <f t="shared" si="5"/>
        <v>48.092085106382974</v>
      </c>
    </row>
    <row r="93" spans="1:7" ht="12.75" customHeight="1">
      <c r="A93" s="5"/>
      <c r="B93" s="11"/>
      <c r="C93" s="12" t="s">
        <v>12</v>
      </c>
      <c r="D93" s="6" t="s">
        <v>13</v>
      </c>
      <c r="E93" s="70">
        <v>60000</v>
      </c>
      <c r="F93" s="70">
        <v>57133.59</v>
      </c>
      <c r="G93" s="275">
        <f t="shared" si="5"/>
        <v>95.22265</v>
      </c>
    </row>
    <row r="94" spans="1:7" ht="12.75" customHeight="1">
      <c r="A94" s="5"/>
      <c r="B94" s="43"/>
      <c r="C94" s="44" t="s">
        <v>6</v>
      </c>
      <c r="D94" s="7" t="s">
        <v>7</v>
      </c>
      <c r="E94" s="70">
        <v>94300</v>
      </c>
      <c r="F94" s="70">
        <v>19088.71</v>
      </c>
      <c r="G94" s="275">
        <f t="shared" si="5"/>
        <v>20.242534464475078</v>
      </c>
    </row>
    <row r="95" spans="1:7" ht="12.75" customHeight="1">
      <c r="A95" s="5"/>
      <c r="B95" s="43"/>
      <c r="C95" s="14" t="s">
        <v>161</v>
      </c>
      <c r="D95" s="15" t="s">
        <v>173</v>
      </c>
      <c r="E95" s="75">
        <v>700</v>
      </c>
      <c r="F95" s="75">
        <v>0</v>
      </c>
      <c r="G95" s="277">
        <f t="shared" si="5"/>
        <v>0</v>
      </c>
    </row>
    <row r="96" spans="1:7" ht="12.75" customHeight="1">
      <c r="A96" s="5"/>
      <c r="B96" s="43"/>
      <c r="C96" s="130"/>
      <c r="D96" s="6" t="s">
        <v>172</v>
      </c>
      <c r="E96" s="74"/>
      <c r="F96" s="74"/>
      <c r="G96" s="126"/>
    </row>
    <row r="97" spans="1:7" ht="12.75" customHeight="1">
      <c r="A97" s="5"/>
      <c r="B97" s="11"/>
      <c r="C97" s="12" t="s">
        <v>22</v>
      </c>
      <c r="D97" s="7" t="s">
        <v>23</v>
      </c>
      <c r="E97" s="70">
        <v>6980</v>
      </c>
      <c r="F97" s="70">
        <v>2564.44</v>
      </c>
      <c r="G97" s="207">
        <f aca="true" t="shared" si="6" ref="G97:G108">F97/E97*100</f>
        <v>36.73982808022922</v>
      </c>
    </row>
    <row r="98" spans="1:7" ht="12.75" customHeight="1">
      <c r="A98" s="5"/>
      <c r="B98" s="11"/>
      <c r="C98" s="12" t="s">
        <v>119</v>
      </c>
      <c r="D98" s="7" t="s">
        <v>120</v>
      </c>
      <c r="E98" s="70">
        <v>133000</v>
      </c>
      <c r="F98" s="70">
        <v>66438</v>
      </c>
      <c r="G98" s="278">
        <f t="shared" si="6"/>
        <v>49.95338345864661</v>
      </c>
    </row>
    <row r="99" spans="1:7" ht="12.75" customHeight="1">
      <c r="A99" s="5"/>
      <c r="B99" s="11"/>
      <c r="C99" s="14" t="s">
        <v>296</v>
      </c>
      <c r="D99" s="15" t="s">
        <v>295</v>
      </c>
      <c r="E99" s="75">
        <v>1000</v>
      </c>
      <c r="F99" s="75">
        <v>0</v>
      </c>
      <c r="G99" s="277">
        <f t="shared" si="6"/>
        <v>0</v>
      </c>
    </row>
    <row r="100" spans="1:7" ht="12.75" customHeight="1">
      <c r="A100" s="5"/>
      <c r="B100" s="11"/>
      <c r="C100" s="10"/>
      <c r="D100" s="6" t="s">
        <v>294</v>
      </c>
      <c r="E100" s="74"/>
      <c r="F100" s="74"/>
      <c r="G100" s="275"/>
    </row>
    <row r="101" spans="1:7" ht="12.75" customHeight="1">
      <c r="A101" s="5"/>
      <c r="B101" s="11"/>
      <c r="C101" s="10" t="s">
        <v>129</v>
      </c>
      <c r="D101" s="7" t="s">
        <v>130</v>
      </c>
      <c r="E101" s="70">
        <v>1000</v>
      </c>
      <c r="F101" s="70">
        <v>0</v>
      </c>
      <c r="G101" s="278">
        <f t="shared" si="6"/>
        <v>0</v>
      </c>
    </row>
    <row r="102" spans="1:7" ht="12.75" customHeight="1">
      <c r="A102" s="5"/>
      <c r="B102" s="11"/>
      <c r="C102" s="10" t="s">
        <v>222</v>
      </c>
      <c r="D102" s="7" t="s">
        <v>223</v>
      </c>
      <c r="E102" s="70">
        <v>8500</v>
      </c>
      <c r="F102" s="70">
        <v>1740</v>
      </c>
      <c r="G102" s="212">
        <f t="shared" si="6"/>
        <v>20.47058823529412</v>
      </c>
    </row>
    <row r="103" spans="1:7" ht="12.75" customHeight="1">
      <c r="A103" s="5"/>
      <c r="B103" s="11"/>
      <c r="C103" s="10" t="s">
        <v>167</v>
      </c>
      <c r="D103" s="7" t="s">
        <v>169</v>
      </c>
      <c r="E103" s="70">
        <v>2000</v>
      </c>
      <c r="F103" s="70">
        <v>0</v>
      </c>
      <c r="G103" s="278">
        <f t="shared" si="6"/>
        <v>0</v>
      </c>
    </row>
    <row r="104" spans="1:7" ht="12.75" customHeight="1">
      <c r="A104" s="5"/>
      <c r="B104" s="11"/>
      <c r="C104" s="12" t="s">
        <v>14</v>
      </c>
      <c r="D104" s="15" t="s">
        <v>15</v>
      </c>
      <c r="E104" s="70">
        <v>230000</v>
      </c>
      <c r="F104" s="70">
        <v>180</v>
      </c>
      <c r="G104" s="275">
        <f t="shared" si="6"/>
        <v>0.0782608695652174</v>
      </c>
    </row>
    <row r="105" spans="1:7" ht="12.75" customHeight="1">
      <c r="A105" s="37"/>
      <c r="B105" s="10"/>
      <c r="C105" s="10" t="s">
        <v>60</v>
      </c>
      <c r="D105" s="7" t="s">
        <v>261</v>
      </c>
      <c r="E105" s="70">
        <v>80000</v>
      </c>
      <c r="F105" s="70">
        <v>16.6</v>
      </c>
      <c r="G105" s="275">
        <f t="shared" si="6"/>
        <v>0.020750000000000005</v>
      </c>
    </row>
    <row r="106" spans="1:7" ht="12.75" customHeight="1" thickBot="1">
      <c r="A106" s="19" t="s">
        <v>40</v>
      </c>
      <c r="B106" s="24"/>
      <c r="C106" s="24"/>
      <c r="D106" s="21" t="s">
        <v>41</v>
      </c>
      <c r="E106" s="82">
        <f>SUM(E107,E109,E111)</f>
        <v>172640</v>
      </c>
      <c r="F106" s="82">
        <f>SUM(F107,F109,F111)</f>
        <v>75579.78</v>
      </c>
      <c r="G106" s="308">
        <f t="shared" si="6"/>
        <v>43.77883456904541</v>
      </c>
    </row>
    <row r="107" spans="1:7" ht="12.75" customHeight="1">
      <c r="A107" s="4"/>
      <c r="B107" s="50" t="s">
        <v>42</v>
      </c>
      <c r="C107" s="50"/>
      <c r="D107" s="51" t="s">
        <v>43</v>
      </c>
      <c r="E107" s="69">
        <f>SUM(E108:E108)</f>
        <v>143240</v>
      </c>
      <c r="F107" s="69">
        <f>SUM(F108:F108)</f>
        <v>71339.28</v>
      </c>
      <c r="G107" s="126">
        <f t="shared" si="6"/>
        <v>49.80402122312203</v>
      </c>
    </row>
    <row r="108" spans="1:7" ht="12.75" customHeight="1" thickBot="1">
      <c r="A108" s="5"/>
      <c r="B108" s="31"/>
      <c r="C108" s="31" t="s">
        <v>6</v>
      </c>
      <c r="D108" s="32" t="s">
        <v>7</v>
      </c>
      <c r="E108" s="71">
        <v>143240</v>
      </c>
      <c r="F108" s="71">
        <v>71339.28</v>
      </c>
      <c r="G108" s="276">
        <f t="shared" si="6"/>
        <v>49.80402122312203</v>
      </c>
    </row>
    <row r="109" spans="1:9" ht="12.75" customHeight="1">
      <c r="A109" s="5"/>
      <c r="B109" s="49" t="s">
        <v>267</v>
      </c>
      <c r="C109" s="49"/>
      <c r="D109" s="46" t="s">
        <v>268</v>
      </c>
      <c r="E109" s="67">
        <f>SUM(E110:E110)</f>
        <v>13000</v>
      </c>
      <c r="F109" s="67">
        <f>SUM(F110:F110)</f>
        <v>4240.5</v>
      </c>
      <c r="G109" s="126">
        <f>F109/E109*100</f>
        <v>32.61923076923077</v>
      </c>
      <c r="I109" s="113"/>
    </row>
    <row r="110" spans="1:7" ht="12.75" customHeight="1" thickBot="1">
      <c r="A110" s="5"/>
      <c r="B110" s="33"/>
      <c r="C110" s="31" t="s">
        <v>6</v>
      </c>
      <c r="D110" s="32" t="s">
        <v>7</v>
      </c>
      <c r="E110" s="71">
        <v>13000</v>
      </c>
      <c r="F110" s="71">
        <v>4240.5</v>
      </c>
      <c r="G110" s="276">
        <f>F110/E110*100</f>
        <v>32.61923076923077</v>
      </c>
    </row>
    <row r="111" spans="1:7" ht="12.75" customHeight="1">
      <c r="A111" s="5"/>
      <c r="B111" s="49" t="s">
        <v>111</v>
      </c>
      <c r="C111" s="49"/>
      <c r="D111" s="46" t="s">
        <v>112</v>
      </c>
      <c r="E111" s="67">
        <f>SUM(E112:E114)</f>
        <v>16400</v>
      </c>
      <c r="F111" s="67">
        <f>SUM(F112:F114)</f>
        <v>0</v>
      </c>
      <c r="G111" s="274">
        <f>F111/E111*100</f>
        <v>0</v>
      </c>
    </row>
    <row r="112" spans="1:7" ht="12.75" customHeight="1">
      <c r="A112" s="5"/>
      <c r="B112" s="1"/>
      <c r="C112" s="248" t="s">
        <v>18</v>
      </c>
      <c r="D112" s="6" t="s">
        <v>19</v>
      </c>
      <c r="E112" s="70">
        <v>3000</v>
      </c>
      <c r="F112" s="70">
        <v>0</v>
      </c>
      <c r="G112" s="212">
        <f>F112/E112*100</f>
        <v>0</v>
      </c>
    </row>
    <row r="113" spans="1:10" ht="12.75" customHeight="1">
      <c r="A113" s="5"/>
      <c r="B113" s="1"/>
      <c r="C113" s="235" t="s">
        <v>10</v>
      </c>
      <c r="D113" s="6" t="s">
        <v>11</v>
      </c>
      <c r="E113" s="74">
        <v>1000</v>
      </c>
      <c r="F113" s="74">
        <v>0</v>
      </c>
      <c r="G113" s="212">
        <f>F113/E113*100</f>
        <v>0</v>
      </c>
      <c r="J113" s="113"/>
    </row>
    <row r="114" spans="1:9" ht="12.75" customHeight="1">
      <c r="A114" s="37"/>
      <c r="B114" s="10"/>
      <c r="C114" s="10" t="s">
        <v>6</v>
      </c>
      <c r="D114" s="7" t="s">
        <v>7</v>
      </c>
      <c r="E114" s="74">
        <v>12400</v>
      </c>
      <c r="F114" s="74">
        <v>0</v>
      </c>
      <c r="G114" s="212">
        <f aca="true" t="shared" si="7" ref="G114:G125">F114/E114*100</f>
        <v>0</v>
      </c>
      <c r="I114" s="113"/>
    </row>
    <row r="115" spans="1:7" ht="12.75" customHeight="1" thickBot="1">
      <c r="A115" s="19" t="s">
        <v>44</v>
      </c>
      <c r="B115" s="24"/>
      <c r="C115" s="24"/>
      <c r="D115" s="21" t="s">
        <v>45</v>
      </c>
      <c r="E115" s="79">
        <f>SUM(E117,E128,E132,E188,E121,E160,E166,)</f>
        <v>4858583.459999999</v>
      </c>
      <c r="F115" s="79">
        <f>SUM(F117,F128,F132,F188,F121,F160,F166)</f>
        <v>2111829.6100000003</v>
      </c>
      <c r="G115" s="309">
        <f t="shared" si="7"/>
        <v>43.46595314017721</v>
      </c>
    </row>
    <row r="116" spans="1:9" ht="12.75" customHeight="1">
      <c r="A116" s="4"/>
      <c r="B116" s="100"/>
      <c r="C116" s="100"/>
      <c r="D116" s="101" t="s">
        <v>181</v>
      </c>
      <c r="E116" s="145">
        <f>SUM(E117,)</f>
        <v>31524</v>
      </c>
      <c r="F116" s="145">
        <f>SUM(F117,)</f>
        <v>15163</v>
      </c>
      <c r="G116" s="288">
        <f t="shared" si="7"/>
        <v>48.09986042380409</v>
      </c>
      <c r="I116" s="113"/>
    </row>
    <row r="117" spans="1:7" ht="12.75" customHeight="1">
      <c r="A117" s="5"/>
      <c r="B117" s="49" t="s">
        <v>46</v>
      </c>
      <c r="C117" s="49"/>
      <c r="D117" s="46" t="s">
        <v>109</v>
      </c>
      <c r="E117" s="67">
        <f>SUM(E118:E118)</f>
        <v>31524</v>
      </c>
      <c r="F117" s="67">
        <f>SUM(F118:F118)</f>
        <v>15163</v>
      </c>
      <c r="G117" s="213">
        <f t="shared" si="7"/>
        <v>48.09986042380409</v>
      </c>
    </row>
    <row r="118" spans="1:9" ht="12.75" customHeight="1">
      <c r="A118" s="5"/>
      <c r="B118" s="11"/>
      <c r="C118" s="10" t="s">
        <v>47</v>
      </c>
      <c r="D118" s="6" t="s">
        <v>48</v>
      </c>
      <c r="E118" s="74">
        <v>31524</v>
      </c>
      <c r="F118" s="74">
        <v>15163</v>
      </c>
      <c r="G118" s="212">
        <f t="shared" si="7"/>
        <v>48.09986042380409</v>
      </c>
      <c r="I118" s="113"/>
    </row>
    <row r="119" spans="1:7" ht="12.75" customHeight="1">
      <c r="A119" s="5"/>
      <c r="B119" s="11"/>
      <c r="C119" s="11"/>
      <c r="D119" s="35" t="s">
        <v>183</v>
      </c>
      <c r="E119" s="146">
        <f>SUM(E128,E132,E188,E121,E160)</f>
        <v>4215949.459999999</v>
      </c>
      <c r="F119" s="146">
        <f>SUM(F128,F132,F188,F121,F160)</f>
        <v>1780102.6100000003</v>
      </c>
      <c r="G119" s="288">
        <f t="shared" si="7"/>
        <v>42.22305383139011</v>
      </c>
    </row>
    <row r="120" spans="1:10" ht="12.75" customHeight="1">
      <c r="A120" s="5"/>
      <c r="B120" s="11"/>
      <c r="C120" s="11"/>
      <c r="D120" s="35"/>
      <c r="E120" s="146"/>
      <c r="F120" s="146"/>
      <c r="G120" s="272"/>
      <c r="J120" s="113"/>
    </row>
    <row r="121" spans="1:10" ht="12.75" customHeight="1">
      <c r="A121" s="5"/>
      <c r="B121" s="49" t="s">
        <v>46</v>
      </c>
      <c r="C121" s="49"/>
      <c r="D121" s="46" t="s">
        <v>109</v>
      </c>
      <c r="E121" s="85">
        <f>SUM(E122:E127)</f>
        <v>97775</v>
      </c>
      <c r="F121" s="85">
        <f>SUM(F122:F127)</f>
        <v>47472.810000000005</v>
      </c>
      <c r="G121" s="126">
        <f t="shared" si="7"/>
        <v>48.553116849910516</v>
      </c>
      <c r="J121" s="113"/>
    </row>
    <row r="122" spans="1:7" ht="12.75" customHeight="1">
      <c r="A122" s="5"/>
      <c r="B122" s="11"/>
      <c r="C122" s="10" t="s">
        <v>47</v>
      </c>
      <c r="D122" s="6" t="s">
        <v>48</v>
      </c>
      <c r="E122" s="249">
        <v>67674</v>
      </c>
      <c r="F122" s="249">
        <v>30054.49</v>
      </c>
      <c r="G122" s="232">
        <f t="shared" si="7"/>
        <v>44.41068948192807</v>
      </c>
    </row>
    <row r="123" spans="1:7" ht="12.75" customHeight="1">
      <c r="A123" s="5"/>
      <c r="B123" s="11"/>
      <c r="C123" s="10" t="s">
        <v>49</v>
      </c>
      <c r="D123" s="6" t="s">
        <v>50</v>
      </c>
      <c r="E123" s="250">
        <v>7500</v>
      </c>
      <c r="F123" s="250">
        <v>7293.65</v>
      </c>
      <c r="G123" s="223">
        <f t="shared" si="7"/>
        <v>97.24866666666667</v>
      </c>
    </row>
    <row r="124" spans="1:7" ht="12.75" customHeight="1">
      <c r="A124" s="5"/>
      <c r="B124" s="11"/>
      <c r="C124" s="12" t="s">
        <v>37</v>
      </c>
      <c r="D124" s="7" t="s">
        <v>38</v>
      </c>
      <c r="E124" s="249">
        <v>17000</v>
      </c>
      <c r="F124" s="249">
        <v>6745.05</v>
      </c>
      <c r="G124" s="232">
        <f t="shared" si="7"/>
        <v>39.676764705882356</v>
      </c>
    </row>
    <row r="125" spans="1:7" ht="12.75" customHeight="1">
      <c r="A125" s="5"/>
      <c r="B125" s="11"/>
      <c r="C125" s="14" t="s">
        <v>39</v>
      </c>
      <c r="D125" s="357" t="s">
        <v>332</v>
      </c>
      <c r="E125" s="356">
        <v>2500</v>
      </c>
      <c r="F125" s="356">
        <v>1053.87</v>
      </c>
      <c r="G125" s="272">
        <f t="shared" si="7"/>
        <v>42.154799999999994</v>
      </c>
    </row>
    <row r="126" spans="1:7" ht="12.75" customHeight="1">
      <c r="A126" s="5"/>
      <c r="B126" s="11"/>
      <c r="C126" s="10"/>
      <c r="D126" s="169" t="s">
        <v>333</v>
      </c>
      <c r="E126" s="237"/>
      <c r="F126" s="237"/>
      <c r="G126" s="212"/>
    </row>
    <row r="127" spans="1:9" ht="12.75" customHeight="1" thickBot="1">
      <c r="A127" s="5"/>
      <c r="B127" s="33"/>
      <c r="C127" s="33" t="s">
        <v>53</v>
      </c>
      <c r="D127" s="34" t="s">
        <v>54</v>
      </c>
      <c r="E127" s="251">
        <v>3101</v>
      </c>
      <c r="F127" s="251">
        <v>2325.75</v>
      </c>
      <c r="G127" s="287">
        <f>F127/E127*100</f>
        <v>75</v>
      </c>
      <c r="I127" s="113"/>
    </row>
    <row r="128" spans="1:7" ht="12.75" customHeight="1">
      <c r="A128" s="5"/>
      <c r="B128" s="49" t="s">
        <v>55</v>
      </c>
      <c r="C128" s="49"/>
      <c r="D128" s="46" t="s">
        <v>269</v>
      </c>
      <c r="E128" s="67">
        <f>SUM(E129:E131)</f>
        <v>181280</v>
      </c>
      <c r="F128" s="67">
        <f>SUM(F129:F131)</f>
        <v>77028.54</v>
      </c>
      <c r="G128" s="126">
        <f aca="true" t="shared" si="8" ref="G128:G136">F128/E128*100</f>
        <v>42.49147175639894</v>
      </c>
    </row>
    <row r="129" spans="1:7" ht="12.75" customHeight="1">
      <c r="A129" s="5"/>
      <c r="B129" s="11"/>
      <c r="C129" s="10" t="s">
        <v>16</v>
      </c>
      <c r="D129" s="6" t="s">
        <v>17</v>
      </c>
      <c r="E129" s="74">
        <v>172480</v>
      </c>
      <c r="F129" s="74">
        <v>73209</v>
      </c>
      <c r="G129" s="212">
        <f t="shared" si="8"/>
        <v>42.44492115027829</v>
      </c>
    </row>
    <row r="130" spans="1:7" ht="12.75" customHeight="1">
      <c r="A130" s="5"/>
      <c r="B130" s="11"/>
      <c r="C130" s="12" t="s">
        <v>18</v>
      </c>
      <c r="D130" s="7" t="s">
        <v>19</v>
      </c>
      <c r="E130" s="70">
        <v>4100</v>
      </c>
      <c r="F130" s="70">
        <v>1100</v>
      </c>
      <c r="G130" s="212">
        <f t="shared" si="8"/>
        <v>26.82926829268293</v>
      </c>
    </row>
    <row r="131" spans="1:7" ht="12.75" customHeight="1" thickBot="1">
      <c r="A131" s="40"/>
      <c r="B131" s="33"/>
      <c r="C131" s="159" t="s">
        <v>6</v>
      </c>
      <c r="D131" s="32" t="s">
        <v>7</v>
      </c>
      <c r="E131" s="71">
        <v>4700</v>
      </c>
      <c r="F131" s="71">
        <v>2719.54</v>
      </c>
      <c r="G131" s="280">
        <f t="shared" si="8"/>
        <v>57.86255319148936</v>
      </c>
    </row>
    <row r="132" spans="1:7" ht="12.75" customHeight="1">
      <c r="A132" s="5"/>
      <c r="B132" s="49" t="s">
        <v>56</v>
      </c>
      <c r="C132" s="49"/>
      <c r="D132" s="46" t="s">
        <v>270</v>
      </c>
      <c r="E132" s="67">
        <f>SUM(E133:E159)</f>
        <v>3490352.3099999996</v>
      </c>
      <c r="F132" s="67">
        <f>SUM(F133:F159)</f>
        <v>1530316.5000000002</v>
      </c>
      <c r="G132" s="126">
        <f t="shared" si="8"/>
        <v>43.84418431387519</v>
      </c>
    </row>
    <row r="133" spans="1:9" ht="12.75" customHeight="1">
      <c r="A133" s="5"/>
      <c r="B133" s="11"/>
      <c r="C133" s="12" t="s">
        <v>59</v>
      </c>
      <c r="D133" s="7" t="s">
        <v>271</v>
      </c>
      <c r="E133" s="70">
        <v>3500</v>
      </c>
      <c r="F133" s="70">
        <v>165.96</v>
      </c>
      <c r="G133" s="275">
        <f t="shared" si="8"/>
        <v>4.741714285714286</v>
      </c>
      <c r="I133" s="210"/>
    </row>
    <row r="134" spans="1:7" ht="12.75" customHeight="1">
      <c r="A134" s="5"/>
      <c r="B134" s="11"/>
      <c r="C134" s="12" t="s">
        <v>47</v>
      </c>
      <c r="D134" s="7" t="s">
        <v>48</v>
      </c>
      <c r="E134" s="70">
        <v>2012500</v>
      </c>
      <c r="F134" s="70">
        <v>900213.05</v>
      </c>
      <c r="G134" s="281">
        <f t="shared" si="8"/>
        <v>44.73108322981367</v>
      </c>
    </row>
    <row r="135" spans="1:7" ht="12.75" customHeight="1">
      <c r="A135" s="5"/>
      <c r="B135" s="11"/>
      <c r="C135" s="12" t="s">
        <v>49</v>
      </c>
      <c r="D135" s="7" t="s">
        <v>50</v>
      </c>
      <c r="E135" s="70">
        <v>153031</v>
      </c>
      <c r="F135" s="70">
        <v>145786.4</v>
      </c>
      <c r="G135" s="281">
        <f t="shared" si="8"/>
        <v>95.26592651162183</v>
      </c>
    </row>
    <row r="136" spans="1:7" ht="12.75" customHeight="1">
      <c r="A136" s="5"/>
      <c r="B136" s="11"/>
      <c r="C136" s="12" t="s">
        <v>61</v>
      </c>
      <c r="D136" s="7" t="s">
        <v>62</v>
      </c>
      <c r="E136" s="70">
        <v>120000</v>
      </c>
      <c r="F136" s="70">
        <v>58867.2</v>
      </c>
      <c r="G136" s="281">
        <f t="shared" si="8"/>
        <v>49.056</v>
      </c>
    </row>
    <row r="137" spans="1:7" ht="12.75" customHeight="1">
      <c r="A137" s="5"/>
      <c r="B137" s="11"/>
      <c r="C137" s="12" t="s">
        <v>37</v>
      </c>
      <c r="D137" s="7" t="s">
        <v>38</v>
      </c>
      <c r="E137" s="70">
        <v>362000</v>
      </c>
      <c r="F137" s="70">
        <v>75366.17</v>
      </c>
      <c r="G137" s="275">
        <f>F137/E137*100</f>
        <v>20.81938397790055</v>
      </c>
    </row>
    <row r="138" spans="1:7" ht="12.75" customHeight="1">
      <c r="A138" s="5"/>
      <c r="B138" s="11"/>
      <c r="C138" s="14" t="s">
        <v>39</v>
      </c>
      <c r="D138" s="357" t="s">
        <v>332</v>
      </c>
      <c r="E138" s="75">
        <v>55000</v>
      </c>
      <c r="F138" s="75">
        <v>9840.11</v>
      </c>
      <c r="G138" s="277">
        <f>F138/E138*100</f>
        <v>17.89110909090909</v>
      </c>
    </row>
    <row r="139" spans="1:7" ht="12.75" customHeight="1">
      <c r="A139" s="5"/>
      <c r="B139" s="11"/>
      <c r="C139" s="11"/>
      <c r="D139" s="169" t="s">
        <v>333</v>
      </c>
      <c r="E139" s="72"/>
      <c r="F139" s="72"/>
      <c r="G139" s="207"/>
    </row>
    <row r="140" spans="1:7" ht="12.75" customHeight="1">
      <c r="A140" s="5"/>
      <c r="B140" s="11"/>
      <c r="C140" s="14" t="s">
        <v>237</v>
      </c>
      <c r="D140" s="15" t="s">
        <v>238</v>
      </c>
      <c r="E140" s="75">
        <v>2500</v>
      </c>
      <c r="F140" s="75">
        <v>80</v>
      </c>
      <c r="G140" s="277">
        <f>F140/E140*100</f>
        <v>3.2</v>
      </c>
    </row>
    <row r="141" spans="1:7" ht="12.75" customHeight="1">
      <c r="A141" s="5"/>
      <c r="B141" s="11"/>
      <c r="C141" s="10"/>
      <c r="D141" s="6" t="s">
        <v>239</v>
      </c>
      <c r="E141" s="74"/>
      <c r="F141" s="74"/>
      <c r="G141" s="275"/>
    </row>
    <row r="142" spans="1:7" ht="12.75" customHeight="1">
      <c r="A142" s="5"/>
      <c r="B142" s="11"/>
      <c r="C142" s="12" t="s">
        <v>134</v>
      </c>
      <c r="D142" s="7" t="s">
        <v>135</v>
      </c>
      <c r="E142" s="70">
        <v>35500</v>
      </c>
      <c r="F142" s="70">
        <v>18862.46</v>
      </c>
      <c r="G142" s="275">
        <f>F142/E142*100</f>
        <v>53.13369014084507</v>
      </c>
    </row>
    <row r="143" spans="1:7" ht="12.75" customHeight="1">
      <c r="A143" s="5"/>
      <c r="B143" s="11"/>
      <c r="C143" s="12" t="s">
        <v>18</v>
      </c>
      <c r="D143" s="7" t="s">
        <v>19</v>
      </c>
      <c r="E143" s="70">
        <v>103996.53</v>
      </c>
      <c r="F143" s="70">
        <v>44129.55</v>
      </c>
      <c r="G143" s="275">
        <f>F143/E143*100</f>
        <v>42.43367543128603</v>
      </c>
    </row>
    <row r="144" spans="1:7" ht="12.75" customHeight="1">
      <c r="A144" s="5"/>
      <c r="B144" s="11"/>
      <c r="C144" s="12" t="s">
        <v>10</v>
      </c>
      <c r="D144" s="7" t="s">
        <v>11</v>
      </c>
      <c r="E144" s="70">
        <v>50800</v>
      </c>
      <c r="F144" s="70">
        <v>25292.51</v>
      </c>
      <c r="G144" s="283">
        <f aca="true" t="shared" si="9" ref="G144:G159">F144/E144*100</f>
        <v>49.78840551181102</v>
      </c>
    </row>
    <row r="145" spans="1:9" ht="12.75" customHeight="1">
      <c r="A145" s="5"/>
      <c r="B145" s="11"/>
      <c r="C145" s="12" t="s">
        <v>12</v>
      </c>
      <c r="D145" s="7" t="s">
        <v>13</v>
      </c>
      <c r="E145" s="70">
        <v>9600</v>
      </c>
      <c r="F145" s="70">
        <v>1431.52</v>
      </c>
      <c r="G145" s="275">
        <f t="shared" si="9"/>
        <v>14.911666666666667</v>
      </c>
      <c r="I145" s="113"/>
    </row>
    <row r="146" spans="1:10" ht="12.75" customHeight="1">
      <c r="A146" s="5"/>
      <c r="B146" s="11"/>
      <c r="C146" s="12" t="s">
        <v>153</v>
      </c>
      <c r="D146" s="7" t="s">
        <v>154</v>
      </c>
      <c r="E146" s="70">
        <v>3000</v>
      </c>
      <c r="F146" s="70">
        <v>1420</v>
      </c>
      <c r="G146" s="278">
        <f t="shared" si="9"/>
        <v>47.333333333333336</v>
      </c>
      <c r="J146" s="113"/>
    </row>
    <row r="147" spans="1:7" ht="12.75" customHeight="1">
      <c r="A147" s="5"/>
      <c r="B147" s="11"/>
      <c r="C147" s="12" t="s">
        <v>6</v>
      </c>
      <c r="D147" s="7" t="s">
        <v>7</v>
      </c>
      <c r="E147" s="70">
        <v>321151.78</v>
      </c>
      <c r="F147" s="70">
        <v>166369.8</v>
      </c>
      <c r="G147" s="212">
        <f t="shared" si="9"/>
        <v>51.80410334328521</v>
      </c>
    </row>
    <row r="148" spans="1:7" ht="12.75" customHeight="1">
      <c r="A148" s="5"/>
      <c r="B148" s="11"/>
      <c r="C148" s="10" t="s">
        <v>164</v>
      </c>
      <c r="D148" s="15" t="s">
        <v>171</v>
      </c>
      <c r="E148" s="74">
        <v>12900</v>
      </c>
      <c r="F148" s="74">
        <v>4187.69</v>
      </c>
      <c r="G148" s="275">
        <f t="shared" si="9"/>
        <v>32.46271317829457</v>
      </c>
    </row>
    <row r="149" spans="1:7" ht="12.75" customHeight="1">
      <c r="A149" s="5"/>
      <c r="B149" s="11"/>
      <c r="C149" s="14" t="s">
        <v>161</v>
      </c>
      <c r="D149" s="15" t="s">
        <v>173</v>
      </c>
      <c r="E149" s="75">
        <v>800</v>
      </c>
      <c r="F149" s="75">
        <v>80</v>
      </c>
      <c r="G149" s="277">
        <f t="shared" si="9"/>
        <v>10</v>
      </c>
    </row>
    <row r="150" spans="1:11" ht="12.75" customHeight="1">
      <c r="A150" s="5"/>
      <c r="B150" s="11"/>
      <c r="C150" s="10"/>
      <c r="D150" s="6" t="s">
        <v>172</v>
      </c>
      <c r="E150" s="74"/>
      <c r="F150" s="74"/>
      <c r="G150" s="126"/>
      <c r="K150" s="113"/>
    </row>
    <row r="151" spans="1:11" ht="12.75" customHeight="1">
      <c r="A151" s="5"/>
      <c r="B151" s="11"/>
      <c r="C151" s="12" t="s">
        <v>51</v>
      </c>
      <c r="D151" s="7" t="s">
        <v>52</v>
      </c>
      <c r="E151" s="70">
        <v>16500</v>
      </c>
      <c r="F151" s="70">
        <v>5567.24</v>
      </c>
      <c r="G151" s="275">
        <f t="shared" si="9"/>
        <v>33.740848484848485</v>
      </c>
      <c r="K151" s="113"/>
    </row>
    <row r="152" spans="1:12" ht="12.75" customHeight="1">
      <c r="A152" s="5"/>
      <c r="B152" s="11"/>
      <c r="C152" s="12" t="s">
        <v>22</v>
      </c>
      <c r="D152" s="7" t="s">
        <v>23</v>
      </c>
      <c r="E152" s="70">
        <v>85600</v>
      </c>
      <c r="F152" s="70">
        <v>30600</v>
      </c>
      <c r="G152" s="275">
        <f t="shared" si="9"/>
        <v>35.74766355140187</v>
      </c>
      <c r="I152" s="113"/>
      <c r="K152" s="113"/>
      <c r="L152" s="113"/>
    </row>
    <row r="153" spans="1:7" ht="12.75" customHeight="1">
      <c r="A153" s="5"/>
      <c r="B153" s="11"/>
      <c r="C153" s="12" t="s">
        <v>53</v>
      </c>
      <c r="D153" s="7" t="s">
        <v>54</v>
      </c>
      <c r="E153" s="70">
        <v>52373</v>
      </c>
      <c r="F153" s="70">
        <v>39279.75</v>
      </c>
      <c r="G153" s="275">
        <f t="shared" si="9"/>
        <v>75</v>
      </c>
    </row>
    <row r="154" spans="1:7" ht="12.75" customHeight="1">
      <c r="A154" s="40"/>
      <c r="B154" s="11"/>
      <c r="C154" s="12" t="s">
        <v>330</v>
      </c>
      <c r="D154" s="15" t="s">
        <v>331</v>
      </c>
      <c r="E154" s="70">
        <v>30000</v>
      </c>
      <c r="F154" s="70">
        <v>0</v>
      </c>
      <c r="G154" s="275">
        <f t="shared" si="9"/>
        <v>0</v>
      </c>
    </row>
    <row r="155" spans="1:7" ht="12.75" customHeight="1">
      <c r="A155" s="40"/>
      <c r="B155" s="11"/>
      <c r="C155" s="12" t="s">
        <v>129</v>
      </c>
      <c r="D155" s="15" t="s">
        <v>130</v>
      </c>
      <c r="E155" s="70">
        <v>3000</v>
      </c>
      <c r="F155" s="70">
        <v>1.23</v>
      </c>
      <c r="G155" s="275">
        <f t="shared" si="9"/>
        <v>0.041</v>
      </c>
    </row>
    <row r="156" spans="1:7" ht="12.75" customHeight="1">
      <c r="A156" s="40"/>
      <c r="B156" s="11"/>
      <c r="C156" s="12" t="s">
        <v>167</v>
      </c>
      <c r="D156" s="7" t="s">
        <v>169</v>
      </c>
      <c r="E156" s="70">
        <v>13100</v>
      </c>
      <c r="F156" s="70">
        <v>1374.26</v>
      </c>
      <c r="G156" s="275">
        <f t="shared" si="9"/>
        <v>10.490534351145039</v>
      </c>
    </row>
    <row r="157" spans="1:8" ht="12.75" customHeight="1">
      <c r="A157" s="40"/>
      <c r="B157" s="11"/>
      <c r="C157" s="14" t="s">
        <v>162</v>
      </c>
      <c r="D157" s="15" t="s">
        <v>163</v>
      </c>
      <c r="E157" s="75"/>
      <c r="F157" s="75"/>
      <c r="G157" s="284"/>
      <c r="H157" s="58"/>
    </row>
    <row r="158" spans="1:7" ht="12.75" customHeight="1">
      <c r="A158" s="40"/>
      <c r="B158" s="11"/>
      <c r="C158" s="10"/>
      <c r="D158" s="6" t="s">
        <v>165</v>
      </c>
      <c r="E158" s="74">
        <v>23500</v>
      </c>
      <c r="F158" s="74">
        <v>1401.6</v>
      </c>
      <c r="G158" s="275">
        <f t="shared" si="9"/>
        <v>5.964255319148936</v>
      </c>
    </row>
    <row r="159" spans="1:7" ht="12.75" customHeight="1" thickBot="1">
      <c r="A159" s="40"/>
      <c r="B159" s="33"/>
      <c r="C159" s="31" t="s">
        <v>14</v>
      </c>
      <c r="D159" s="32" t="s">
        <v>15</v>
      </c>
      <c r="E159" s="71">
        <v>20000</v>
      </c>
      <c r="F159" s="71">
        <v>0</v>
      </c>
      <c r="G159" s="276">
        <f t="shared" si="9"/>
        <v>0</v>
      </c>
    </row>
    <row r="160" spans="1:9" ht="12.75" customHeight="1">
      <c r="A160" s="40"/>
      <c r="B160" s="49" t="s">
        <v>214</v>
      </c>
      <c r="C160" s="186"/>
      <c r="D160" s="46" t="s">
        <v>215</v>
      </c>
      <c r="E160" s="67">
        <f>SUM(E161:E165)</f>
        <v>366469</v>
      </c>
      <c r="F160" s="67">
        <f>SUM(F161:F165)</f>
        <v>72005.95</v>
      </c>
      <c r="G160" s="126">
        <f aca="true" t="shared" si="10" ref="G160:G203">F160/E160*100</f>
        <v>19.648578733808318</v>
      </c>
      <c r="I160" s="113"/>
    </row>
    <row r="161" spans="1:9" ht="12.75" customHeight="1">
      <c r="A161" s="40"/>
      <c r="B161" s="48"/>
      <c r="C161" s="12" t="s">
        <v>134</v>
      </c>
      <c r="D161" s="7" t="s">
        <v>135</v>
      </c>
      <c r="E161" s="163">
        <v>5000</v>
      </c>
      <c r="F161" s="163">
        <v>0</v>
      </c>
      <c r="G161" s="275">
        <f t="shared" si="10"/>
        <v>0</v>
      </c>
      <c r="I161" s="113"/>
    </row>
    <row r="162" spans="1:9" ht="12.75" customHeight="1">
      <c r="A162" s="40"/>
      <c r="B162" s="11"/>
      <c r="C162" s="12" t="s">
        <v>18</v>
      </c>
      <c r="D162" s="7" t="s">
        <v>19</v>
      </c>
      <c r="E162" s="70">
        <v>15000</v>
      </c>
      <c r="F162" s="70">
        <v>330</v>
      </c>
      <c r="G162" s="275">
        <f t="shared" si="10"/>
        <v>2.1999999999999997</v>
      </c>
      <c r="I162" s="113"/>
    </row>
    <row r="163" spans="1:7" ht="12.75" customHeight="1">
      <c r="A163" s="40"/>
      <c r="B163" s="11"/>
      <c r="C163" s="12" t="s">
        <v>6</v>
      </c>
      <c r="D163" s="7" t="s">
        <v>7</v>
      </c>
      <c r="E163" s="70">
        <v>29700</v>
      </c>
      <c r="F163" s="70">
        <v>432.14</v>
      </c>
      <c r="G163" s="278">
        <f t="shared" si="10"/>
        <v>1.4550168350168349</v>
      </c>
    </row>
    <row r="164" spans="1:7" ht="12.75" customHeight="1">
      <c r="A164" s="40"/>
      <c r="B164" s="11"/>
      <c r="C164" s="14" t="s">
        <v>297</v>
      </c>
      <c r="D164" s="15" t="s">
        <v>7</v>
      </c>
      <c r="E164" s="75">
        <v>269254</v>
      </c>
      <c r="F164" s="75">
        <v>60557.24</v>
      </c>
      <c r="G164" s="278">
        <f t="shared" si="10"/>
        <v>22.490748512556916</v>
      </c>
    </row>
    <row r="165" spans="1:7" ht="12.75" customHeight="1" thickBot="1">
      <c r="A165" s="40"/>
      <c r="B165" s="33"/>
      <c r="C165" s="31" t="s">
        <v>298</v>
      </c>
      <c r="D165" s="32" t="s">
        <v>7</v>
      </c>
      <c r="E165" s="71">
        <v>47515</v>
      </c>
      <c r="F165" s="71">
        <v>10686.57</v>
      </c>
      <c r="G165" s="276">
        <f t="shared" si="10"/>
        <v>22.490939703251602</v>
      </c>
    </row>
    <row r="166" spans="1:7" ht="12.75" customHeight="1">
      <c r="A166" s="40"/>
      <c r="B166" s="49" t="s">
        <v>299</v>
      </c>
      <c r="C166" s="186"/>
      <c r="D166" s="46" t="s">
        <v>300</v>
      </c>
      <c r="E166" s="67">
        <f>SUM(E167:E187)</f>
        <v>611110</v>
      </c>
      <c r="F166" s="67">
        <f>SUM(F167:F187)</f>
        <v>316564.00000000006</v>
      </c>
      <c r="G166" s="126">
        <f t="shared" si="10"/>
        <v>51.80147600268366</v>
      </c>
    </row>
    <row r="167" spans="1:7" ht="12.75" customHeight="1">
      <c r="A167" s="40"/>
      <c r="B167" s="11"/>
      <c r="C167" s="12" t="s">
        <v>59</v>
      </c>
      <c r="D167" s="7" t="s">
        <v>271</v>
      </c>
      <c r="E167" s="70">
        <v>1200</v>
      </c>
      <c r="F167" s="70">
        <v>0</v>
      </c>
      <c r="G167" s="278">
        <f t="shared" si="10"/>
        <v>0</v>
      </c>
    </row>
    <row r="168" spans="1:7" ht="12.75" customHeight="1">
      <c r="A168" s="40"/>
      <c r="B168" s="11"/>
      <c r="C168" s="12" t="s">
        <v>47</v>
      </c>
      <c r="D168" s="6" t="s">
        <v>48</v>
      </c>
      <c r="E168" s="70">
        <v>402690</v>
      </c>
      <c r="F168" s="70">
        <v>201438.29</v>
      </c>
      <c r="G168" s="278">
        <f t="shared" si="10"/>
        <v>50.02316670391617</v>
      </c>
    </row>
    <row r="169" spans="1:7" ht="12.75" customHeight="1">
      <c r="A169" s="40"/>
      <c r="B169" s="11"/>
      <c r="C169" s="12" t="s">
        <v>49</v>
      </c>
      <c r="D169" s="7" t="s">
        <v>50</v>
      </c>
      <c r="E169" s="70">
        <v>33000</v>
      </c>
      <c r="F169" s="70">
        <v>31840.87</v>
      </c>
      <c r="G169" s="278">
        <f t="shared" si="10"/>
        <v>96.48748484848485</v>
      </c>
    </row>
    <row r="170" spans="1:7" ht="12.75" customHeight="1">
      <c r="A170" s="40"/>
      <c r="B170" s="11"/>
      <c r="C170" s="12" t="s">
        <v>37</v>
      </c>
      <c r="D170" s="7" t="s">
        <v>38</v>
      </c>
      <c r="E170" s="70">
        <v>73760</v>
      </c>
      <c r="F170" s="70">
        <v>32013.22</v>
      </c>
      <c r="G170" s="278">
        <f t="shared" si="10"/>
        <v>43.40187093275488</v>
      </c>
    </row>
    <row r="171" spans="1:7" ht="12.75" customHeight="1">
      <c r="A171" s="40"/>
      <c r="B171" s="11"/>
      <c r="C171" s="14" t="s">
        <v>39</v>
      </c>
      <c r="D171" s="357" t="s">
        <v>332</v>
      </c>
      <c r="E171" s="75">
        <v>10670</v>
      </c>
      <c r="F171" s="75">
        <v>2334.78</v>
      </c>
      <c r="G171" s="277">
        <f t="shared" si="10"/>
        <v>21.881724461105907</v>
      </c>
    </row>
    <row r="172" spans="1:7" ht="12.75" customHeight="1">
      <c r="A172" s="40"/>
      <c r="B172" s="11"/>
      <c r="C172" s="10"/>
      <c r="D172" s="169" t="s">
        <v>333</v>
      </c>
      <c r="E172" s="74"/>
      <c r="F172" s="74"/>
      <c r="G172" s="275"/>
    </row>
    <row r="173" spans="1:7" ht="12.75" customHeight="1">
      <c r="A173" s="40"/>
      <c r="B173" s="11"/>
      <c r="C173" s="12" t="s">
        <v>134</v>
      </c>
      <c r="D173" s="7" t="s">
        <v>135</v>
      </c>
      <c r="E173" s="70">
        <v>7000</v>
      </c>
      <c r="F173" s="70">
        <v>2217.18</v>
      </c>
      <c r="G173" s="278">
        <f t="shared" si="10"/>
        <v>31.673999999999996</v>
      </c>
    </row>
    <row r="174" spans="1:7" ht="12.75" customHeight="1">
      <c r="A174" s="40"/>
      <c r="B174" s="11"/>
      <c r="C174" s="12" t="s">
        <v>18</v>
      </c>
      <c r="D174" s="7" t="s">
        <v>19</v>
      </c>
      <c r="E174" s="70">
        <v>17500</v>
      </c>
      <c r="F174" s="70">
        <v>8499.45</v>
      </c>
      <c r="G174" s="278">
        <f t="shared" si="10"/>
        <v>48.56828571428572</v>
      </c>
    </row>
    <row r="175" spans="1:7" ht="12.75" customHeight="1">
      <c r="A175" s="40"/>
      <c r="B175" s="11"/>
      <c r="C175" s="12" t="s">
        <v>10</v>
      </c>
      <c r="D175" s="7" t="s">
        <v>11</v>
      </c>
      <c r="E175" s="70">
        <v>9700</v>
      </c>
      <c r="F175" s="70">
        <v>3716.7</v>
      </c>
      <c r="G175" s="278">
        <f t="shared" si="10"/>
        <v>38.31649484536082</v>
      </c>
    </row>
    <row r="176" spans="1:7" ht="12.75" customHeight="1">
      <c r="A176" s="40"/>
      <c r="B176" s="11"/>
      <c r="C176" s="12" t="s">
        <v>12</v>
      </c>
      <c r="D176" s="7" t="s">
        <v>13</v>
      </c>
      <c r="E176" s="70">
        <v>1000</v>
      </c>
      <c r="F176" s="70">
        <v>1000</v>
      </c>
      <c r="G176" s="278">
        <f t="shared" si="10"/>
        <v>100</v>
      </c>
    </row>
    <row r="177" spans="1:7" ht="12.75" customHeight="1">
      <c r="A177" s="40"/>
      <c r="B177" s="11"/>
      <c r="C177" s="12" t="s">
        <v>153</v>
      </c>
      <c r="D177" s="7" t="s">
        <v>154</v>
      </c>
      <c r="E177" s="70">
        <v>400</v>
      </c>
      <c r="F177" s="70">
        <v>60</v>
      </c>
      <c r="G177" s="278">
        <f t="shared" si="10"/>
        <v>15</v>
      </c>
    </row>
    <row r="178" spans="1:7" ht="12.75" customHeight="1">
      <c r="A178" s="40"/>
      <c r="B178" s="11"/>
      <c r="C178" s="12" t="s">
        <v>6</v>
      </c>
      <c r="D178" s="7" t="s">
        <v>7</v>
      </c>
      <c r="E178" s="70">
        <v>31000</v>
      </c>
      <c r="F178" s="70">
        <v>20020.45</v>
      </c>
      <c r="G178" s="278">
        <f t="shared" si="10"/>
        <v>64.58209677419356</v>
      </c>
    </row>
    <row r="179" spans="1:7" ht="12.75" customHeight="1">
      <c r="A179" s="40"/>
      <c r="B179" s="11"/>
      <c r="C179" s="10" t="s">
        <v>164</v>
      </c>
      <c r="D179" s="15" t="s">
        <v>171</v>
      </c>
      <c r="E179" s="70">
        <v>3500</v>
      </c>
      <c r="F179" s="70">
        <v>1711.71</v>
      </c>
      <c r="G179" s="278">
        <f t="shared" si="10"/>
        <v>48.906</v>
      </c>
    </row>
    <row r="180" spans="1:7" ht="12.75" customHeight="1">
      <c r="A180" s="40"/>
      <c r="B180" s="11"/>
      <c r="C180" s="12" t="s">
        <v>51</v>
      </c>
      <c r="D180" s="7" t="s">
        <v>52</v>
      </c>
      <c r="E180" s="70">
        <v>4000</v>
      </c>
      <c r="F180" s="70">
        <v>1161.6</v>
      </c>
      <c r="G180" s="278">
        <f t="shared" si="10"/>
        <v>29.04</v>
      </c>
    </row>
    <row r="181" spans="1:7" ht="12.75" customHeight="1">
      <c r="A181" s="40"/>
      <c r="B181" s="11"/>
      <c r="C181" s="12" t="s">
        <v>22</v>
      </c>
      <c r="D181" s="7" t="s">
        <v>23</v>
      </c>
      <c r="E181" s="70">
        <v>1000</v>
      </c>
      <c r="F181" s="70">
        <v>519.75</v>
      </c>
      <c r="G181" s="278">
        <f t="shared" si="10"/>
        <v>51.975</v>
      </c>
    </row>
    <row r="182" spans="1:7" ht="12.75" customHeight="1">
      <c r="A182" s="40"/>
      <c r="B182" s="11"/>
      <c r="C182" s="12" t="s">
        <v>53</v>
      </c>
      <c r="D182" s="7" t="s">
        <v>54</v>
      </c>
      <c r="E182" s="70">
        <v>7790</v>
      </c>
      <c r="F182" s="70">
        <v>7790</v>
      </c>
      <c r="G182" s="278">
        <f t="shared" si="10"/>
        <v>100</v>
      </c>
    </row>
    <row r="183" spans="1:7" ht="12.75" customHeight="1">
      <c r="A183" s="40"/>
      <c r="B183" s="11"/>
      <c r="C183" s="14" t="s">
        <v>296</v>
      </c>
      <c r="D183" s="15" t="s">
        <v>295</v>
      </c>
      <c r="E183" s="75">
        <v>400</v>
      </c>
      <c r="F183" s="75">
        <v>211.2</v>
      </c>
      <c r="G183" s="277">
        <f t="shared" si="10"/>
        <v>52.800000000000004</v>
      </c>
    </row>
    <row r="184" spans="1:7" ht="12.75" customHeight="1">
      <c r="A184" s="40"/>
      <c r="B184" s="11"/>
      <c r="C184" s="10"/>
      <c r="D184" s="8" t="s">
        <v>294</v>
      </c>
      <c r="E184" s="74"/>
      <c r="F184" s="74"/>
      <c r="G184" s="275"/>
    </row>
    <row r="185" spans="1:7" ht="12.75" customHeight="1">
      <c r="A185" s="40"/>
      <c r="B185" s="11"/>
      <c r="C185" s="12" t="s">
        <v>129</v>
      </c>
      <c r="D185" s="15" t="s">
        <v>130</v>
      </c>
      <c r="E185" s="70">
        <v>200</v>
      </c>
      <c r="F185" s="70">
        <v>0</v>
      </c>
      <c r="G185" s="278">
        <f t="shared" si="10"/>
        <v>0</v>
      </c>
    </row>
    <row r="186" spans="1:7" ht="12.75" customHeight="1">
      <c r="A186" s="40"/>
      <c r="B186" s="11"/>
      <c r="C186" s="14" t="s">
        <v>162</v>
      </c>
      <c r="D186" s="15" t="s">
        <v>163</v>
      </c>
      <c r="E186" s="72">
        <v>6300</v>
      </c>
      <c r="F186" s="72">
        <v>2028.8</v>
      </c>
      <c r="G186" s="277">
        <f t="shared" si="10"/>
        <v>32.2031746031746</v>
      </c>
    </row>
    <row r="187" spans="1:7" ht="12.75" customHeight="1" thickBot="1">
      <c r="A187" s="40"/>
      <c r="B187" s="33"/>
      <c r="C187" s="33"/>
      <c r="D187" s="34" t="s">
        <v>165</v>
      </c>
      <c r="E187" s="73"/>
      <c r="F187" s="73"/>
      <c r="G187" s="280"/>
    </row>
    <row r="188" spans="1:7" ht="12.75" customHeight="1">
      <c r="A188" s="5"/>
      <c r="B188" s="49" t="s">
        <v>63</v>
      </c>
      <c r="C188" s="49"/>
      <c r="D188" s="46" t="s">
        <v>21</v>
      </c>
      <c r="E188" s="67">
        <f>SUM(E189:E203)</f>
        <v>80073.15</v>
      </c>
      <c r="F188" s="67">
        <f>SUM(F189:F203)</f>
        <v>53278.81</v>
      </c>
      <c r="G188" s="126">
        <f t="shared" si="10"/>
        <v>66.53767211605887</v>
      </c>
    </row>
    <row r="189" spans="1:7" ht="12.75" customHeight="1">
      <c r="A189" s="5"/>
      <c r="B189" s="48"/>
      <c r="C189" s="162" t="s">
        <v>47</v>
      </c>
      <c r="D189" s="6" t="s">
        <v>48</v>
      </c>
      <c r="E189" s="163">
        <v>0.62</v>
      </c>
      <c r="F189" s="163">
        <v>0.62</v>
      </c>
      <c r="G189" s="275">
        <f t="shared" si="10"/>
        <v>100</v>
      </c>
    </row>
    <row r="190" spans="1:7" ht="12.75" customHeight="1">
      <c r="A190" s="5"/>
      <c r="B190" s="48"/>
      <c r="C190" s="162" t="s">
        <v>334</v>
      </c>
      <c r="D190" s="6" t="s">
        <v>48</v>
      </c>
      <c r="E190" s="163">
        <v>3036.59</v>
      </c>
      <c r="F190" s="163">
        <v>3036.59</v>
      </c>
      <c r="G190" s="275">
        <f t="shared" si="10"/>
        <v>100</v>
      </c>
    </row>
    <row r="191" spans="1:7" ht="12.75" customHeight="1">
      <c r="A191" s="5"/>
      <c r="B191" s="48"/>
      <c r="C191" s="162" t="s">
        <v>354</v>
      </c>
      <c r="D191" s="6" t="s">
        <v>48</v>
      </c>
      <c r="E191" s="163">
        <v>516.79</v>
      </c>
      <c r="F191" s="163">
        <v>516.79</v>
      </c>
      <c r="G191" s="275">
        <f t="shared" si="10"/>
        <v>100</v>
      </c>
    </row>
    <row r="192" spans="1:7" ht="12.75" customHeight="1">
      <c r="A192" s="5"/>
      <c r="B192" s="48"/>
      <c r="C192" s="162" t="s">
        <v>335</v>
      </c>
      <c r="D192" s="7" t="s">
        <v>38</v>
      </c>
      <c r="E192" s="163">
        <v>519.49</v>
      </c>
      <c r="F192" s="163">
        <v>519.49</v>
      </c>
      <c r="G192" s="275">
        <f t="shared" si="10"/>
        <v>100</v>
      </c>
    </row>
    <row r="193" spans="1:7" ht="12.75" customHeight="1">
      <c r="A193" s="5"/>
      <c r="B193" s="48"/>
      <c r="C193" s="162" t="s">
        <v>355</v>
      </c>
      <c r="D193" s="7" t="s">
        <v>38</v>
      </c>
      <c r="E193" s="163">
        <v>88.24</v>
      </c>
      <c r="F193" s="163">
        <v>88.24</v>
      </c>
      <c r="G193" s="275">
        <f t="shared" si="10"/>
        <v>100</v>
      </c>
    </row>
    <row r="194" spans="1:7" ht="12.75" customHeight="1">
      <c r="A194" s="5"/>
      <c r="B194" s="48"/>
      <c r="C194" s="350" t="s">
        <v>336</v>
      </c>
      <c r="D194" s="357" t="s">
        <v>332</v>
      </c>
      <c r="E194" s="351">
        <v>74.44</v>
      </c>
      <c r="F194" s="351">
        <v>74.44</v>
      </c>
      <c r="G194" s="277">
        <f t="shared" si="10"/>
        <v>100</v>
      </c>
    </row>
    <row r="195" spans="1:7" ht="12.75" customHeight="1">
      <c r="A195" s="5"/>
      <c r="B195" s="48"/>
      <c r="C195" s="162"/>
      <c r="D195" s="169" t="s">
        <v>333</v>
      </c>
      <c r="E195" s="163"/>
      <c r="F195" s="163"/>
      <c r="G195" s="212"/>
    </row>
    <row r="196" spans="1:7" ht="12.75" customHeight="1">
      <c r="A196" s="5"/>
      <c r="B196" s="48"/>
      <c r="C196" s="350" t="s">
        <v>356</v>
      </c>
      <c r="D196" s="357" t="s">
        <v>332</v>
      </c>
      <c r="E196" s="351">
        <v>12.64</v>
      </c>
      <c r="F196" s="351">
        <v>12.64</v>
      </c>
      <c r="G196" s="277">
        <f t="shared" si="10"/>
        <v>100</v>
      </c>
    </row>
    <row r="197" spans="1:7" ht="12.75" customHeight="1">
      <c r="A197" s="5"/>
      <c r="B197" s="48"/>
      <c r="C197" s="10"/>
      <c r="D197" s="169" t="s">
        <v>333</v>
      </c>
      <c r="E197" s="163"/>
      <c r="F197" s="163"/>
      <c r="G197" s="275"/>
    </row>
    <row r="198" spans="1:7" ht="12.75" customHeight="1">
      <c r="A198" s="5"/>
      <c r="B198" s="11"/>
      <c r="C198" s="10" t="s">
        <v>18</v>
      </c>
      <c r="D198" s="6" t="s">
        <v>19</v>
      </c>
      <c r="E198" s="74">
        <v>9990</v>
      </c>
      <c r="F198" s="74">
        <v>130</v>
      </c>
      <c r="G198" s="275">
        <f t="shared" si="10"/>
        <v>1.3013013013013013</v>
      </c>
    </row>
    <row r="199" spans="1:7" ht="12.75" customHeight="1">
      <c r="A199" s="40"/>
      <c r="B199" s="11"/>
      <c r="C199" s="12" t="s">
        <v>6</v>
      </c>
      <c r="D199" s="7" t="s">
        <v>7</v>
      </c>
      <c r="E199" s="70">
        <v>8200</v>
      </c>
      <c r="F199" s="70">
        <v>0</v>
      </c>
      <c r="G199" s="275">
        <f t="shared" si="10"/>
        <v>0</v>
      </c>
    </row>
    <row r="200" spans="1:7" ht="12.75" customHeight="1">
      <c r="A200" s="40"/>
      <c r="B200" s="11"/>
      <c r="C200" s="14" t="s">
        <v>297</v>
      </c>
      <c r="D200" s="7" t="s">
        <v>7</v>
      </c>
      <c r="E200" s="75">
        <v>47470.75</v>
      </c>
      <c r="F200" s="75">
        <v>40688.48</v>
      </c>
      <c r="G200" s="275">
        <f t="shared" si="10"/>
        <v>85.71273889711033</v>
      </c>
    </row>
    <row r="201" spans="1:7" ht="12.75" customHeight="1">
      <c r="A201" s="40"/>
      <c r="B201" s="11"/>
      <c r="C201" s="14" t="s">
        <v>298</v>
      </c>
      <c r="D201" s="7" t="s">
        <v>7</v>
      </c>
      <c r="E201" s="75">
        <v>8063.59</v>
      </c>
      <c r="F201" s="75">
        <v>6911.52</v>
      </c>
      <c r="G201" s="275">
        <f t="shared" si="10"/>
        <v>85.71269124546264</v>
      </c>
    </row>
    <row r="202" spans="1:7" ht="12.75" customHeight="1">
      <c r="A202" s="40"/>
      <c r="B202" s="11"/>
      <c r="C202" s="14" t="s">
        <v>164</v>
      </c>
      <c r="D202" s="7" t="s">
        <v>171</v>
      </c>
      <c r="E202" s="75">
        <v>1200</v>
      </c>
      <c r="F202" s="75">
        <v>1120</v>
      </c>
      <c r="G202" s="275">
        <f t="shared" si="10"/>
        <v>93.33333333333333</v>
      </c>
    </row>
    <row r="203" spans="1:7" ht="12.75" customHeight="1">
      <c r="A203" s="117"/>
      <c r="B203" s="10"/>
      <c r="C203" s="12" t="s">
        <v>22</v>
      </c>
      <c r="D203" s="7" t="s">
        <v>23</v>
      </c>
      <c r="E203" s="75">
        <v>900</v>
      </c>
      <c r="F203" s="75">
        <v>180</v>
      </c>
      <c r="G203" s="275">
        <f t="shared" si="10"/>
        <v>20</v>
      </c>
    </row>
    <row r="204" spans="1:7" ht="12.75" customHeight="1">
      <c r="A204" s="20"/>
      <c r="B204" s="27"/>
      <c r="C204" s="195"/>
      <c r="D204" s="203" t="s">
        <v>110</v>
      </c>
      <c r="E204" s="78"/>
      <c r="F204" s="78"/>
      <c r="G204" s="310"/>
    </row>
    <row r="205" spans="1:7" ht="12.75" customHeight="1" thickBot="1">
      <c r="A205" s="19" t="s">
        <v>64</v>
      </c>
      <c r="B205" s="24"/>
      <c r="C205" s="24"/>
      <c r="D205" s="21" t="s">
        <v>116</v>
      </c>
      <c r="E205" s="79">
        <f>SUM(E208,E214)</f>
        <v>37806.00000000001</v>
      </c>
      <c r="F205" s="79">
        <f>SUM(F208,F214)</f>
        <v>34275.25000000001</v>
      </c>
      <c r="G205" s="309">
        <f>F205/E205*100</f>
        <v>90.66087393535418</v>
      </c>
    </row>
    <row r="206" spans="1:7" ht="12.75" customHeight="1">
      <c r="A206" s="4"/>
      <c r="B206" s="100"/>
      <c r="C206" s="100"/>
      <c r="D206" s="101" t="s">
        <v>181</v>
      </c>
      <c r="E206" s="144"/>
      <c r="F206" s="144"/>
      <c r="G206" s="207"/>
    </row>
    <row r="207" spans="1:7" ht="12.75" customHeight="1">
      <c r="A207" s="5"/>
      <c r="B207" s="57"/>
      <c r="C207" s="57"/>
      <c r="D207" s="55" t="s">
        <v>110</v>
      </c>
      <c r="E207" s="80"/>
      <c r="F207" s="80"/>
      <c r="G207" s="207"/>
    </row>
    <row r="208" spans="1:7" ht="12.75" customHeight="1">
      <c r="A208" s="22"/>
      <c r="B208" s="49" t="s">
        <v>65</v>
      </c>
      <c r="C208" s="49"/>
      <c r="D208" s="46" t="s">
        <v>240</v>
      </c>
      <c r="E208" s="67">
        <f>SUM(E209:E213)</f>
        <v>1624</v>
      </c>
      <c r="F208" s="67">
        <f>SUM(F209:F213)</f>
        <v>735.9100000000001</v>
      </c>
      <c r="G208" s="126">
        <f aca="true" t="shared" si="11" ref="G208:G223">F208/E208*100</f>
        <v>45.3146551724138</v>
      </c>
    </row>
    <row r="209" spans="1:7" ht="12.75" customHeight="1">
      <c r="A209" s="22"/>
      <c r="B209" s="48"/>
      <c r="C209" s="12" t="s">
        <v>47</v>
      </c>
      <c r="D209" s="6" t="s">
        <v>48</v>
      </c>
      <c r="E209" s="163">
        <v>1320</v>
      </c>
      <c r="F209" s="163">
        <v>628.37</v>
      </c>
      <c r="G209" s="212">
        <f t="shared" si="11"/>
        <v>47.60378787878788</v>
      </c>
    </row>
    <row r="210" spans="1:7" ht="12.75" customHeight="1">
      <c r="A210" s="22"/>
      <c r="B210" s="48"/>
      <c r="C210" s="165" t="s">
        <v>37</v>
      </c>
      <c r="D210" s="7" t="s">
        <v>38</v>
      </c>
      <c r="E210" s="163">
        <v>226</v>
      </c>
      <c r="F210" s="163">
        <v>94.08</v>
      </c>
      <c r="G210" s="212">
        <f t="shared" si="11"/>
        <v>41.6283185840708</v>
      </c>
    </row>
    <row r="211" spans="1:7" ht="12.75" customHeight="1">
      <c r="A211" s="22"/>
      <c r="B211" s="48"/>
      <c r="C211" s="358" t="s">
        <v>39</v>
      </c>
      <c r="D211" s="357" t="s">
        <v>332</v>
      </c>
      <c r="E211" s="351">
        <v>32</v>
      </c>
      <c r="F211" s="351">
        <v>13.46</v>
      </c>
      <c r="G211" s="272">
        <f t="shared" si="11"/>
        <v>42.0625</v>
      </c>
    </row>
    <row r="212" spans="1:7" ht="12.75" customHeight="1">
      <c r="A212" s="22"/>
      <c r="B212" s="48"/>
      <c r="C212" s="165"/>
      <c r="D212" s="169" t="s">
        <v>333</v>
      </c>
      <c r="E212" s="163"/>
      <c r="F212" s="163"/>
      <c r="G212" s="212"/>
    </row>
    <row r="213" spans="1:7" ht="12.75" customHeight="1" thickBot="1">
      <c r="A213" s="5"/>
      <c r="B213" s="33"/>
      <c r="C213" s="31" t="s">
        <v>18</v>
      </c>
      <c r="D213" s="32" t="s">
        <v>19</v>
      </c>
      <c r="E213" s="71">
        <v>46</v>
      </c>
      <c r="F213" s="71">
        <v>0</v>
      </c>
      <c r="G213" s="280">
        <f t="shared" si="11"/>
        <v>0</v>
      </c>
    </row>
    <row r="214" spans="1:7" ht="12.75" customHeight="1">
      <c r="A214" s="5"/>
      <c r="B214" s="50" t="s">
        <v>357</v>
      </c>
      <c r="C214" s="317"/>
      <c r="D214" s="51" t="s">
        <v>358</v>
      </c>
      <c r="E214" s="69">
        <f>SUM(E215:E223)</f>
        <v>36182.00000000001</v>
      </c>
      <c r="F214" s="69">
        <f>SUM(F215:F223)</f>
        <v>33539.340000000004</v>
      </c>
      <c r="G214" s="126">
        <f t="shared" si="11"/>
        <v>92.69620253164557</v>
      </c>
    </row>
    <row r="215" spans="1:7" ht="12.75" customHeight="1">
      <c r="A215" s="5"/>
      <c r="B215" s="11"/>
      <c r="C215" s="12" t="s">
        <v>16</v>
      </c>
      <c r="D215" s="7" t="s">
        <v>17</v>
      </c>
      <c r="E215" s="70">
        <v>19800</v>
      </c>
      <c r="F215" s="70">
        <v>19100</v>
      </c>
      <c r="G215" s="212">
        <f t="shared" si="11"/>
        <v>96.46464646464646</v>
      </c>
    </row>
    <row r="216" spans="1:7" ht="12.75" customHeight="1">
      <c r="A216" s="5"/>
      <c r="B216" s="11"/>
      <c r="C216" s="12" t="s">
        <v>47</v>
      </c>
      <c r="D216" s="7" t="s">
        <v>48</v>
      </c>
      <c r="E216" s="70">
        <v>5314</v>
      </c>
      <c r="F216" s="70">
        <v>5314</v>
      </c>
      <c r="G216" s="212">
        <f t="shared" si="11"/>
        <v>100</v>
      </c>
    </row>
    <row r="217" spans="1:7" ht="12.75" customHeight="1">
      <c r="A217" s="5"/>
      <c r="B217" s="11"/>
      <c r="C217" s="12" t="s">
        <v>37</v>
      </c>
      <c r="D217" s="7" t="s">
        <v>38</v>
      </c>
      <c r="E217" s="70">
        <v>1723.45</v>
      </c>
      <c r="F217" s="70">
        <v>1008.42</v>
      </c>
      <c r="G217" s="212">
        <f t="shared" si="11"/>
        <v>58.51170617076213</v>
      </c>
    </row>
    <row r="218" spans="1:7" ht="12.75" customHeight="1">
      <c r="A218" s="5"/>
      <c r="B218" s="11"/>
      <c r="C218" s="14" t="s">
        <v>39</v>
      </c>
      <c r="D218" s="357" t="s">
        <v>332</v>
      </c>
      <c r="E218" s="75">
        <v>181.29</v>
      </c>
      <c r="F218" s="75">
        <v>108.15</v>
      </c>
      <c r="G218" s="272">
        <f t="shared" si="11"/>
        <v>59.655800099288435</v>
      </c>
    </row>
    <row r="219" spans="1:7" ht="12.75" customHeight="1">
      <c r="A219" s="5"/>
      <c r="B219" s="11"/>
      <c r="C219" s="10"/>
      <c r="D219" s="169" t="s">
        <v>333</v>
      </c>
      <c r="E219" s="74"/>
      <c r="F219" s="74"/>
      <c r="G219" s="212"/>
    </row>
    <row r="220" spans="1:7" ht="12.75" customHeight="1">
      <c r="A220" s="5"/>
      <c r="B220" s="11"/>
      <c r="C220" s="12" t="s">
        <v>134</v>
      </c>
      <c r="D220" s="7" t="s">
        <v>135</v>
      </c>
      <c r="E220" s="70">
        <v>5219.5</v>
      </c>
      <c r="F220" s="70">
        <v>4065.01</v>
      </c>
      <c r="G220" s="212">
        <f t="shared" si="11"/>
        <v>77.88121467573524</v>
      </c>
    </row>
    <row r="221" spans="1:7" ht="12.75" customHeight="1">
      <c r="A221" s="5"/>
      <c r="B221" s="11"/>
      <c r="C221" s="12" t="s">
        <v>18</v>
      </c>
      <c r="D221" s="7" t="s">
        <v>19</v>
      </c>
      <c r="E221" s="70">
        <v>3793.46</v>
      </c>
      <c r="F221" s="70">
        <v>3793.46</v>
      </c>
      <c r="G221" s="212">
        <f t="shared" si="11"/>
        <v>100</v>
      </c>
    </row>
    <row r="222" spans="1:7" ht="12.75" customHeight="1">
      <c r="A222" s="5"/>
      <c r="B222" s="11"/>
      <c r="C222" s="12" t="s">
        <v>6</v>
      </c>
      <c r="D222" s="7" t="s">
        <v>7</v>
      </c>
      <c r="E222" s="70">
        <v>50</v>
      </c>
      <c r="F222" s="70">
        <v>50</v>
      </c>
      <c r="G222" s="212">
        <f t="shared" si="11"/>
        <v>100</v>
      </c>
    </row>
    <row r="223" spans="1:7" ht="12.75" customHeight="1">
      <c r="A223" s="37"/>
      <c r="B223" s="10"/>
      <c r="C223" s="12" t="s">
        <v>51</v>
      </c>
      <c r="D223" s="7" t="s">
        <v>52</v>
      </c>
      <c r="E223" s="70">
        <v>100.3</v>
      </c>
      <c r="F223" s="70">
        <v>100.3</v>
      </c>
      <c r="G223" s="212">
        <f t="shared" si="11"/>
        <v>100</v>
      </c>
    </row>
    <row r="224" spans="1:7" ht="12.75" customHeight="1" thickBot="1">
      <c r="A224" s="311" t="s">
        <v>228</v>
      </c>
      <c r="B224" s="312"/>
      <c r="C224" s="312"/>
      <c r="D224" s="313" t="s">
        <v>272</v>
      </c>
      <c r="E224" s="314">
        <f>SUM(E225)</f>
        <v>5000</v>
      </c>
      <c r="F224" s="314">
        <f>SUM(F225)</f>
        <v>0</v>
      </c>
      <c r="G224" s="309">
        <f>F224/E224*100</f>
        <v>0</v>
      </c>
    </row>
    <row r="225" spans="1:7" ht="12.75" customHeight="1">
      <c r="A225" s="5"/>
      <c r="B225" s="50" t="s">
        <v>229</v>
      </c>
      <c r="C225" s="50"/>
      <c r="D225" s="51" t="s">
        <v>230</v>
      </c>
      <c r="E225" s="69">
        <f>SUM(E226:E226)</f>
        <v>5000</v>
      </c>
      <c r="F225" s="69">
        <f>SUM(F226:F226)</f>
        <v>0</v>
      </c>
      <c r="G225" s="285">
        <f>F225/E225*100</f>
        <v>0</v>
      </c>
    </row>
    <row r="226" spans="1:7" ht="12.75" customHeight="1">
      <c r="A226" s="37"/>
      <c r="B226" s="10"/>
      <c r="C226" s="10" t="s">
        <v>16</v>
      </c>
      <c r="D226" s="6" t="s">
        <v>17</v>
      </c>
      <c r="E226" s="74">
        <v>5000</v>
      </c>
      <c r="F226" s="74">
        <v>0</v>
      </c>
      <c r="G226" s="282">
        <f>F226/E226*100</f>
        <v>0</v>
      </c>
    </row>
    <row r="227" spans="1:7" ht="12.75" customHeight="1" thickBot="1">
      <c r="A227" s="19" t="s">
        <v>66</v>
      </c>
      <c r="B227" s="24"/>
      <c r="C227" s="24"/>
      <c r="D227" s="21" t="s">
        <v>67</v>
      </c>
      <c r="E227" s="82">
        <f>SUM(E228,E242,E248,)</f>
        <v>366280</v>
      </c>
      <c r="F227" s="82">
        <f>SUM(F228,F242,F248,)</f>
        <v>159982.76999999996</v>
      </c>
      <c r="G227" s="309">
        <f>F227/E227*100</f>
        <v>43.677724691492834</v>
      </c>
    </row>
    <row r="228" spans="1:9" ht="12.75" customHeight="1">
      <c r="A228" s="5"/>
      <c r="B228" s="49" t="s">
        <v>68</v>
      </c>
      <c r="C228" s="49"/>
      <c r="D228" s="46" t="s">
        <v>69</v>
      </c>
      <c r="E228" s="67">
        <f>SUM(E229:E241)</f>
        <v>277280</v>
      </c>
      <c r="F228" s="67">
        <f>SUM(F229:F241)</f>
        <v>118962.25999999998</v>
      </c>
      <c r="G228" s="126">
        <f aca="true" t="shared" si="12" ref="G228:G240">F228/E228*100</f>
        <v>42.9032963069821</v>
      </c>
      <c r="I228" s="113"/>
    </row>
    <row r="229" spans="1:7" ht="12.75" customHeight="1">
      <c r="A229" s="9"/>
      <c r="B229" s="11"/>
      <c r="C229" s="10" t="s">
        <v>59</v>
      </c>
      <c r="D229" s="6" t="s">
        <v>271</v>
      </c>
      <c r="E229" s="74">
        <v>50000</v>
      </c>
      <c r="F229" s="74">
        <v>16334.79</v>
      </c>
      <c r="G229" s="121">
        <f t="shared" si="12"/>
        <v>32.66958</v>
      </c>
    </row>
    <row r="230" spans="1:7" ht="12.75" customHeight="1">
      <c r="A230" s="9"/>
      <c r="B230" s="11"/>
      <c r="C230" s="12" t="s">
        <v>37</v>
      </c>
      <c r="D230" s="7" t="s">
        <v>38</v>
      </c>
      <c r="E230" s="70">
        <v>3490</v>
      </c>
      <c r="F230" s="70">
        <v>872.1</v>
      </c>
      <c r="G230" s="121">
        <f t="shared" si="12"/>
        <v>24.988538681948423</v>
      </c>
    </row>
    <row r="231" spans="1:7" ht="12.75" customHeight="1">
      <c r="A231" s="9"/>
      <c r="B231" s="11"/>
      <c r="C231" s="14" t="s">
        <v>39</v>
      </c>
      <c r="D231" s="357" t="s">
        <v>332</v>
      </c>
      <c r="E231" s="75">
        <v>510</v>
      </c>
      <c r="F231" s="75">
        <v>124.95</v>
      </c>
      <c r="G231" s="122">
        <f t="shared" si="12"/>
        <v>24.5</v>
      </c>
    </row>
    <row r="232" spans="1:7" ht="12.75" customHeight="1">
      <c r="A232" s="9"/>
      <c r="B232" s="11"/>
      <c r="C232" s="10"/>
      <c r="D232" s="169" t="s">
        <v>333</v>
      </c>
      <c r="E232" s="74"/>
      <c r="F232" s="74"/>
      <c r="G232" s="121"/>
    </row>
    <row r="233" spans="1:7" ht="12.75" customHeight="1">
      <c r="A233" s="9"/>
      <c r="B233" s="11"/>
      <c r="C233" s="12" t="s">
        <v>134</v>
      </c>
      <c r="D233" s="7" t="s">
        <v>135</v>
      </c>
      <c r="E233" s="70">
        <v>50140</v>
      </c>
      <c r="F233" s="70">
        <v>23137.53</v>
      </c>
      <c r="G233" s="121">
        <f t="shared" si="12"/>
        <v>46.145851615476666</v>
      </c>
    </row>
    <row r="234" spans="1:7" ht="12.75" customHeight="1">
      <c r="A234" s="9"/>
      <c r="B234" s="11"/>
      <c r="C234" s="12" t="s">
        <v>18</v>
      </c>
      <c r="D234" s="7" t="s">
        <v>19</v>
      </c>
      <c r="E234" s="70">
        <v>66025</v>
      </c>
      <c r="F234" s="70">
        <v>28640.95</v>
      </c>
      <c r="G234" s="121">
        <f t="shared" si="12"/>
        <v>43.37894736842106</v>
      </c>
    </row>
    <row r="235" spans="1:7" ht="12.75" customHeight="1">
      <c r="A235" s="9"/>
      <c r="B235" s="11"/>
      <c r="C235" s="12" t="s">
        <v>10</v>
      </c>
      <c r="D235" s="7" t="s">
        <v>11</v>
      </c>
      <c r="E235" s="70">
        <v>28100</v>
      </c>
      <c r="F235" s="70">
        <v>6399.62</v>
      </c>
      <c r="G235" s="121">
        <f t="shared" si="12"/>
        <v>22.774448398576514</v>
      </c>
    </row>
    <row r="236" spans="1:7" ht="12.75" customHeight="1">
      <c r="A236" s="9"/>
      <c r="B236" s="11"/>
      <c r="C236" s="12" t="s">
        <v>12</v>
      </c>
      <c r="D236" s="7" t="s">
        <v>13</v>
      </c>
      <c r="E236" s="70">
        <v>6000</v>
      </c>
      <c r="F236" s="70">
        <v>0</v>
      </c>
      <c r="G236" s="121">
        <f t="shared" si="12"/>
        <v>0</v>
      </c>
    </row>
    <row r="237" spans="1:7" ht="12.75" customHeight="1">
      <c r="A237" s="9"/>
      <c r="B237" s="11"/>
      <c r="C237" s="12" t="s">
        <v>153</v>
      </c>
      <c r="D237" s="7" t="s">
        <v>154</v>
      </c>
      <c r="E237" s="70">
        <v>6200</v>
      </c>
      <c r="F237" s="70">
        <v>0</v>
      </c>
      <c r="G237" s="121">
        <f t="shared" si="12"/>
        <v>0</v>
      </c>
    </row>
    <row r="238" spans="1:7" ht="12.75" customHeight="1">
      <c r="A238" s="9"/>
      <c r="B238" s="11"/>
      <c r="C238" s="12" t="s">
        <v>6</v>
      </c>
      <c r="D238" s="7" t="s">
        <v>7</v>
      </c>
      <c r="E238" s="70">
        <v>30640</v>
      </c>
      <c r="F238" s="70">
        <v>18473.32</v>
      </c>
      <c r="G238" s="121">
        <f t="shared" si="12"/>
        <v>60.291514360313315</v>
      </c>
    </row>
    <row r="239" spans="1:7" ht="12.75" customHeight="1">
      <c r="A239" s="9"/>
      <c r="B239" s="11"/>
      <c r="C239" s="12" t="s">
        <v>22</v>
      </c>
      <c r="D239" s="7" t="s">
        <v>23</v>
      </c>
      <c r="E239" s="70">
        <v>29175</v>
      </c>
      <c r="F239" s="70">
        <v>24979</v>
      </c>
      <c r="G239" s="121">
        <f t="shared" si="12"/>
        <v>85.61782347900599</v>
      </c>
    </row>
    <row r="240" spans="1:7" ht="12.75" customHeight="1">
      <c r="A240" s="45"/>
      <c r="B240" s="11"/>
      <c r="C240" s="14" t="s">
        <v>162</v>
      </c>
      <c r="D240" s="15" t="s">
        <v>163</v>
      </c>
      <c r="E240" s="72">
        <v>7000</v>
      </c>
      <c r="F240" s="72">
        <v>0</v>
      </c>
      <c r="G240" s="122">
        <f t="shared" si="12"/>
        <v>0</v>
      </c>
    </row>
    <row r="241" spans="1:7" ht="12.75" customHeight="1" thickBot="1">
      <c r="A241" s="45"/>
      <c r="B241" s="33"/>
      <c r="C241" s="33"/>
      <c r="D241" s="34" t="s">
        <v>165</v>
      </c>
      <c r="E241" s="73"/>
      <c r="F241" s="73"/>
      <c r="G241" s="151"/>
    </row>
    <row r="242" spans="1:7" ht="12.75" customHeight="1">
      <c r="A242" s="45"/>
      <c r="B242" s="49" t="s">
        <v>190</v>
      </c>
      <c r="C242" s="176"/>
      <c r="D242" s="46" t="s">
        <v>189</v>
      </c>
      <c r="E242" s="67">
        <f>SUM(E243)</f>
        <v>8000</v>
      </c>
      <c r="F242" s="67">
        <f>SUM(F243)</f>
        <v>5000</v>
      </c>
      <c r="G242" s="124">
        <f>F242/E242*100</f>
        <v>62.5</v>
      </c>
    </row>
    <row r="243" spans="1:7" ht="12.75" customHeight="1">
      <c r="A243" s="45"/>
      <c r="B243" s="11"/>
      <c r="C243" s="160">
        <v>2360</v>
      </c>
      <c r="D243" s="206" t="s">
        <v>205</v>
      </c>
      <c r="E243" s="72">
        <v>8000</v>
      </c>
      <c r="F243" s="72">
        <v>5000</v>
      </c>
      <c r="G243" s="122">
        <f>F243/E243*100</f>
        <v>62.5</v>
      </c>
    </row>
    <row r="244" spans="1:7" ht="12.75" customHeight="1">
      <c r="A244" s="45"/>
      <c r="B244" s="11"/>
      <c r="C244" s="160"/>
      <c r="D244" s="8" t="s">
        <v>218</v>
      </c>
      <c r="E244" s="72"/>
      <c r="F244" s="72"/>
      <c r="G244" s="125"/>
    </row>
    <row r="245" spans="1:7" ht="12.75" customHeight="1">
      <c r="A245" s="45"/>
      <c r="B245" s="11"/>
      <c r="C245" s="160"/>
      <c r="D245" s="8" t="s">
        <v>217</v>
      </c>
      <c r="E245" s="72"/>
      <c r="F245" s="72"/>
      <c r="G245" s="125"/>
    </row>
    <row r="246" spans="1:9" ht="12.75" customHeight="1">
      <c r="A246" s="45"/>
      <c r="B246" s="11"/>
      <c r="C246" s="160"/>
      <c r="D246" s="8" t="s">
        <v>219</v>
      </c>
      <c r="E246" s="72"/>
      <c r="F246" s="72"/>
      <c r="G246" s="216"/>
      <c r="I246" s="113"/>
    </row>
    <row r="247" spans="1:7" ht="12.75" customHeight="1" thickBot="1">
      <c r="A247" s="45"/>
      <c r="B247" s="11"/>
      <c r="C247" s="160"/>
      <c r="D247" s="6" t="s">
        <v>220</v>
      </c>
      <c r="E247" s="74"/>
      <c r="F247" s="74"/>
      <c r="G247" s="151"/>
    </row>
    <row r="248" spans="1:7" ht="12.75" customHeight="1">
      <c r="A248" s="45"/>
      <c r="B248" s="132" t="s">
        <v>174</v>
      </c>
      <c r="C248" s="132"/>
      <c r="D248" s="133" t="s">
        <v>175</v>
      </c>
      <c r="E248" s="81">
        <f>SUM(E249:E251)</f>
        <v>81000</v>
      </c>
      <c r="F248" s="81">
        <f>SUM(F249:F251)</f>
        <v>36020.509999999995</v>
      </c>
      <c r="G248" s="289">
        <f>SUM(,G250)</f>
        <v>40.08153315649868</v>
      </c>
    </row>
    <row r="249" spans="1:7" ht="12.75" customHeight="1">
      <c r="A249" s="45"/>
      <c r="B249" s="350"/>
      <c r="C249" s="162" t="s">
        <v>16</v>
      </c>
      <c r="D249" s="7" t="s">
        <v>17</v>
      </c>
      <c r="E249" s="163">
        <v>10000</v>
      </c>
      <c r="F249" s="163">
        <v>0</v>
      </c>
      <c r="G249" s="121">
        <f>F249/E249*100</f>
        <v>0</v>
      </c>
    </row>
    <row r="250" spans="1:9" ht="12.75" customHeight="1">
      <c r="A250" s="45"/>
      <c r="B250" s="11"/>
      <c r="C250" s="12" t="s">
        <v>18</v>
      </c>
      <c r="D250" s="7" t="s">
        <v>19</v>
      </c>
      <c r="E250" s="70">
        <v>62000</v>
      </c>
      <c r="F250" s="70">
        <v>31198.28</v>
      </c>
      <c r="G250" s="171">
        <f>SUM(,G252)</f>
        <v>40.08153315649868</v>
      </c>
      <c r="I250" s="113"/>
    </row>
    <row r="251" spans="1:9" ht="12.75" customHeight="1">
      <c r="A251" s="105"/>
      <c r="B251" s="10"/>
      <c r="C251" s="10" t="s">
        <v>6</v>
      </c>
      <c r="D251" s="7" t="s">
        <v>7</v>
      </c>
      <c r="E251" s="74">
        <v>9000</v>
      </c>
      <c r="F251" s="74">
        <v>4822.23</v>
      </c>
      <c r="G251" s="121">
        <f>F251/E251*100</f>
        <v>53.58033333333333</v>
      </c>
      <c r="I251" s="113"/>
    </row>
    <row r="252" spans="1:7" ht="12.75" customHeight="1" thickBot="1">
      <c r="A252" s="23" t="s">
        <v>70</v>
      </c>
      <c r="B252" s="24"/>
      <c r="C252" s="24"/>
      <c r="D252" s="21" t="s">
        <v>71</v>
      </c>
      <c r="E252" s="82">
        <f>SUM(E253)</f>
        <v>754000</v>
      </c>
      <c r="F252" s="82">
        <f>SUM(F253)</f>
        <v>302214.76</v>
      </c>
      <c r="G252" s="309">
        <f>F252/E252*100</f>
        <v>40.08153315649868</v>
      </c>
    </row>
    <row r="253" spans="1:7" ht="12.75" customHeight="1">
      <c r="A253" s="9"/>
      <c r="B253" s="305" t="s">
        <v>72</v>
      </c>
      <c r="C253" s="305"/>
      <c r="D253" s="306" t="s">
        <v>273</v>
      </c>
      <c r="E253" s="307">
        <f>SUM(E255:E257)</f>
        <v>754000</v>
      </c>
      <c r="F253" s="307">
        <f>SUM(F255:F257)</f>
        <v>302214.76</v>
      </c>
      <c r="G253" s="295">
        <f>F253/E253*100</f>
        <v>40.08153315649868</v>
      </c>
    </row>
    <row r="254" spans="1:7" ht="12.75" customHeight="1">
      <c r="A254" s="9"/>
      <c r="B254" s="49"/>
      <c r="C254" s="49"/>
      <c r="D254" s="46" t="s">
        <v>265</v>
      </c>
      <c r="E254" s="67"/>
      <c r="F254" s="67"/>
      <c r="G254" s="124"/>
    </row>
    <row r="255" spans="1:7" ht="12.75" customHeight="1">
      <c r="A255" s="9"/>
      <c r="B255" s="1"/>
      <c r="C255" s="10" t="s">
        <v>6</v>
      </c>
      <c r="D255" s="6" t="s">
        <v>7</v>
      </c>
      <c r="E255" s="74">
        <v>20000</v>
      </c>
      <c r="F255" s="74">
        <v>1500</v>
      </c>
      <c r="G255" s="121">
        <f>F255/E255*100</f>
        <v>7.5</v>
      </c>
    </row>
    <row r="256" spans="1:7" ht="12.75" customHeight="1">
      <c r="A256" s="9"/>
      <c r="B256" s="11"/>
      <c r="C256" s="11" t="s">
        <v>202</v>
      </c>
      <c r="D256" s="8" t="s">
        <v>201</v>
      </c>
      <c r="E256" s="72"/>
      <c r="F256" s="72"/>
      <c r="G256" s="272"/>
    </row>
    <row r="257" spans="1:7" ht="12.75" customHeight="1">
      <c r="A257" s="9"/>
      <c r="B257" s="11"/>
      <c r="C257" s="11"/>
      <c r="D257" s="8" t="s">
        <v>274</v>
      </c>
      <c r="E257" s="72">
        <v>734000</v>
      </c>
      <c r="F257" s="72">
        <v>300714.76</v>
      </c>
      <c r="G257" s="139">
        <f>F257/E257*100</f>
        <v>40.969313351498634</v>
      </c>
    </row>
    <row r="258" spans="1:7" ht="12.75" customHeight="1">
      <c r="A258" s="36"/>
      <c r="B258" s="10"/>
      <c r="C258" s="11"/>
      <c r="D258" s="8" t="s">
        <v>275</v>
      </c>
      <c r="E258" s="72"/>
      <c r="F258" s="72"/>
      <c r="G258" s="223"/>
    </row>
    <row r="259" spans="1:10" ht="12.75" customHeight="1" thickBot="1">
      <c r="A259" s="23" t="s">
        <v>73</v>
      </c>
      <c r="B259" s="24"/>
      <c r="C259" s="25"/>
      <c r="D259" s="18" t="s">
        <v>74</v>
      </c>
      <c r="E259" s="76">
        <f>SUM(E260)</f>
        <v>135572</v>
      </c>
      <c r="F259" s="76">
        <f>SUM(F260)</f>
        <v>0</v>
      </c>
      <c r="G259" s="308">
        <f>F259/E259*100</f>
        <v>0</v>
      </c>
      <c r="I259" s="113"/>
      <c r="J259" s="113"/>
    </row>
    <row r="260" spans="1:10" ht="12.75" customHeight="1">
      <c r="A260" s="103"/>
      <c r="B260" s="54" t="s">
        <v>177</v>
      </c>
      <c r="C260" s="54"/>
      <c r="D260" s="53" t="s">
        <v>178</v>
      </c>
      <c r="E260" s="77">
        <f>SUM(E261:E263)</f>
        <v>135572</v>
      </c>
      <c r="F260" s="77">
        <f>SUM(F261:F263)</f>
        <v>0</v>
      </c>
      <c r="G260" s="121">
        <f>F260/E260*100</f>
        <v>0</v>
      </c>
      <c r="I260" s="113"/>
      <c r="J260" s="113"/>
    </row>
    <row r="261" spans="1:10" ht="12.75" customHeight="1">
      <c r="A261" s="103"/>
      <c r="B261" s="104"/>
      <c r="C261" s="241" t="s">
        <v>176</v>
      </c>
      <c r="D261" s="175" t="s">
        <v>203</v>
      </c>
      <c r="E261" s="252">
        <v>42000</v>
      </c>
      <c r="F261" s="252">
        <v>0</v>
      </c>
      <c r="G261" s="121">
        <f>F261/E261*100</f>
        <v>0</v>
      </c>
      <c r="I261" s="113"/>
      <c r="J261" s="113"/>
    </row>
    <row r="262" spans="1:11" ht="12.75" customHeight="1">
      <c r="A262" s="103"/>
      <c r="B262" s="104"/>
      <c r="C262" s="241" t="s">
        <v>176</v>
      </c>
      <c r="D262" s="175" t="s">
        <v>241</v>
      </c>
      <c r="E262" s="252">
        <v>0</v>
      </c>
      <c r="F262" s="252">
        <v>0</v>
      </c>
      <c r="G262" s="121">
        <v>0</v>
      </c>
      <c r="I262" s="113"/>
      <c r="K262" s="113"/>
    </row>
    <row r="263" spans="1:11" ht="12.75" customHeight="1">
      <c r="A263" s="115"/>
      <c r="B263" s="116"/>
      <c r="C263" s="241" t="s">
        <v>176</v>
      </c>
      <c r="D263" s="175" t="s">
        <v>242</v>
      </c>
      <c r="E263" s="246">
        <v>93572</v>
      </c>
      <c r="F263" s="246">
        <v>0</v>
      </c>
      <c r="G263" s="121">
        <v>0</v>
      </c>
      <c r="I263" s="113"/>
      <c r="K263" s="113"/>
    </row>
    <row r="264" spans="1:11" ht="12.75" customHeight="1" thickBot="1">
      <c r="A264" s="23" t="s">
        <v>75</v>
      </c>
      <c r="B264" s="24"/>
      <c r="C264" s="24"/>
      <c r="D264" s="21" t="s">
        <v>76</v>
      </c>
      <c r="E264" s="82">
        <f>SUM(E272,E309,E333,E339,E373,E327,E343,E357,E266,)</f>
        <v>10958393.57</v>
      </c>
      <c r="F264" s="82">
        <f>SUM(F272,F309,F333,F339,F373,F327,F343,F357,F266,)</f>
        <v>4524821.930000001</v>
      </c>
      <c r="G264" s="308">
        <f>F264/E264*100</f>
        <v>41.29092372067451</v>
      </c>
      <c r="I264" s="113"/>
      <c r="K264" s="113"/>
    </row>
    <row r="265" spans="1:11" ht="12.75" customHeight="1">
      <c r="A265" s="221"/>
      <c r="B265" s="253"/>
      <c r="C265" s="253"/>
      <c r="D265" s="254" t="s">
        <v>243</v>
      </c>
      <c r="E265" s="255"/>
      <c r="F265" s="255"/>
      <c r="G265" s="124"/>
      <c r="I265" s="113"/>
      <c r="K265" s="113"/>
    </row>
    <row r="266" spans="1:11" ht="12.75" customHeight="1">
      <c r="A266" s="221"/>
      <c r="B266" s="181" t="s">
        <v>301</v>
      </c>
      <c r="C266" s="48"/>
      <c r="D266" s="55" t="s">
        <v>302</v>
      </c>
      <c r="E266" s="225">
        <f>SUM(E269:E270)</f>
        <v>42512.21</v>
      </c>
      <c r="F266" s="225">
        <f>SUM(F269:F270)</f>
        <v>0</v>
      </c>
      <c r="G266" s="127">
        <f>F266/E266*100</f>
        <v>0</v>
      </c>
      <c r="I266" s="113"/>
      <c r="K266" s="113"/>
    </row>
    <row r="267" spans="1:11" ht="12.75" customHeight="1">
      <c r="A267" s="221"/>
      <c r="B267" s="48"/>
      <c r="C267" s="48"/>
      <c r="D267" s="55" t="s">
        <v>303</v>
      </c>
      <c r="E267" s="225"/>
      <c r="F267" s="225"/>
      <c r="G267" s="127"/>
      <c r="I267" s="113"/>
      <c r="K267" s="113"/>
    </row>
    <row r="268" spans="1:11" ht="12.75" customHeight="1">
      <c r="A268" s="221"/>
      <c r="B268" s="49"/>
      <c r="C268" s="49"/>
      <c r="D268" s="46" t="s">
        <v>304</v>
      </c>
      <c r="E268" s="83"/>
      <c r="F268" s="83"/>
      <c r="G268" s="124"/>
      <c r="I268" s="113"/>
      <c r="K268" s="113"/>
    </row>
    <row r="269" spans="1:11" ht="12.75" customHeight="1">
      <c r="A269" s="221"/>
      <c r="B269" s="222"/>
      <c r="C269" s="10" t="s">
        <v>18</v>
      </c>
      <c r="D269" s="6" t="s">
        <v>19</v>
      </c>
      <c r="E269" s="316">
        <v>420.87</v>
      </c>
      <c r="F269" s="316">
        <v>0</v>
      </c>
      <c r="G269" s="121">
        <f>F269/E269*100</f>
        <v>0</v>
      </c>
      <c r="I269" s="113"/>
      <c r="K269" s="113"/>
    </row>
    <row r="270" spans="1:11" ht="12.75" customHeight="1" thickBot="1">
      <c r="A270" s="221"/>
      <c r="B270" s="224"/>
      <c r="C270" s="31" t="s">
        <v>79</v>
      </c>
      <c r="D270" s="32" t="s">
        <v>276</v>
      </c>
      <c r="E270" s="256">
        <v>42091.34</v>
      </c>
      <c r="F270" s="256">
        <v>0</v>
      </c>
      <c r="G270" s="290">
        <f>F270/E270*100</f>
        <v>0</v>
      </c>
      <c r="I270" s="113"/>
      <c r="K270" s="113"/>
    </row>
    <row r="271" spans="1:11" ht="12.75" customHeight="1" thickBot="1">
      <c r="A271" s="221"/>
      <c r="B271" s="222"/>
      <c r="C271" s="222"/>
      <c r="D271" s="227" t="s">
        <v>244</v>
      </c>
      <c r="E271" s="199"/>
      <c r="F271" s="199"/>
      <c r="G271" s="291"/>
      <c r="I271" s="113"/>
      <c r="K271" s="113"/>
    </row>
    <row r="272" spans="1:11" ht="12.75" customHeight="1">
      <c r="A272" s="9"/>
      <c r="B272" s="50" t="s">
        <v>77</v>
      </c>
      <c r="C272" s="50"/>
      <c r="D272" s="51" t="s">
        <v>78</v>
      </c>
      <c r="E272" s="69">
        <f>SUM(E274:E308)</f>
        <v>7757239.36</v>
      </c>
      <c r="F272" s="69">
        <f>SUM(F274:F308)</f>
        <v>3302974.8800000004</v>
      </c>
      <c r="G272" s="124">
        <f>F272/E272*100</f>
        <v>42.579256958753945</v>
      </c>
      <c r="I272" s="113"/>
      <c r="K272" s="113"/>
    </row>
    <row r="273" spans="1:11" ht="12.75" customHeight="1">
      <c r="A273" s="9"/>
      <c r="B273" s="11"/>
      <c r="C273" s="11" t="s">
        <v>58</v>
      </c>
      <c r="D273" s="8" t="s">
        <v>57</v>
      </c>
      <c r="E273" s="72"/>
      <c r="F273" s="72"/>
      <c r="G273" s="223"/>
      <c r="I273" s="113"/>
      <c r="K273" s="113"/>
    </row>
    <row r="274" spans="1:9" ht="12.75" customHeight="1">
      <c r="A274" s="9"/>
      <c r="B274" s="11"/>
      <c r="C274" s="11"/>
      <c r="D274" s="8" t="s">
        <v>277</v>
      </c>
      <c r="E274" s="110">
        <v>300000</v>
      </c>
      <c r="F274" s="110">
        <v>236484</v>
      </c>
      <c r="G274" s="172">
        <f>F274/E274*100</f>
        <v>78.828</v>
      </c>
      <c r="I274" s="113"/>
    </row>
    <row r="275" spans="1:9" ht="12.75" customHeight="1">
      <c r="A275" s="9"/>
      <c r="B275" s="11"/>
      <c r="C275" s="10"/>
      <c r="D275" s="6" t="s">
        <v>278</v>
      </c>
      <c r="E275" s="111"/>
      <c r="F275" s="111"/>
      <c r="G275" s="171"/>
      <c r="I275" s="113"/>
    </row>
    <row r="276" spans="1:11" ht="12.75" customHeight="1">
      <c r="A276" s="9"/>
      <c r="B276" s="11"/>
      <c r="C276" s="12" t="s">
        <v>59</v>
      </c>
      <c r="D276" s="7" t="s">
        <v>271</v>
      </c>
      <c r="E276" s="70">
        <v>236050</v>
      </c>
      <c r="F276" s="70">
        <v>104615.39</v>
      </c>
      <c r="G276" s="121">
        <f aca="true" t="shared" si="13" ref="G276:G298">F276/E276*100</f>
        <v>44.319165431052745</v>
      </c>
      <c r="K276" s="113"/>
    </row>
    <row r="277" spans="1:11" ht="12.75" customHeight="1">
      <c r="A277" s="9"/>
      <c r="B277" s="11"/>
      <c r="C277" s="12" t="s">
        <v>47</v>
      </c>
      <c r="D277" s="7" t="s">
        <v>48</v>
      </c>
      <c r="E277" s="70">
        <v>4225800</v>
      </c>
      <c r="F277" s="70">
        <v>1846351.76</v>
      </c>
      <c r="G277" s="121">
        <f t="shared" si="13"/>
        <v>43.69236026314544</v>
      </c>
      <c r="K277" s="113"/>
    </row>
    <row r="278" spans="1:11" ht="12.75" customHeight="1">
      <c r="A278" s="9"/>
      <c r="B278" s="11"/>
      <c r="C278" s="12" t="s">
        <v>334</v>
      </c>
      <c r="D278" s="7" t="s">
        <v>48</v>
      </c>
      <c r="E278" s="74">
        <v>28717.29</v>
      </c>
      <c r="F278" s="74">
        <v>10865.27</v>
      </c>
      <c r="G278" s="121">
        <f t="shared" si="13"/>
        <v>37.83529016839681</v>
      </c>
      <c r="K278" s="113"/>
    </row>
    <row r="279" spans="1:11" ht="12.75" customHeight="1">
      <c r="A279" s="9"/>
      <c r="B279" s="11"/>
      <c r="C279" s="10" t="s">
        <v>49</v>
      </c>
      <c r="D279" s="6" t="s">
        <v>50</v>
      </c>
      <c r="E279" s="74">
        <v>311500</v>
      </c>
      <c r="F279" s="74">
        <v>304148.02</v>
      </c>
      <c r="G279" s="121">
        <f t="shared" si="13"/>
        <v>97.63981380417336</v>
      </c>
      <c r="K279" s="113"/>
    </row>
    <row r="280" spans="1:9" ht="12.75" customHeight="1">
      <c r="A280" s="9"/>
      <c r="B280" s="11"/>
      <c r="C280" s="12" t="s">
        <v>37</v>
      </c>
      <c r="D280" s="7" t="s">
        <v>38</v>
      </c>
      <c r="E280" s="70">
        <v>818240</v>
      </c>
      <c r="F280" s="70">
        <v>357136.06</v>
      </c>
      <c r="G280" s="121">
        <f t="shared" si="13"/>
        <v>43.646859112240904</v>
      </c>
      <c r="I280" s="113"/>
    </row>
    <row r="281" spans="1:9" ht="12.75" customHeight="1">
      <c r="A281" s="9"/>
      <c r="B281" s="11"/>
      <c r="C281" s="12" t="s">
        <v>335</v>
      </c>
      <c r="D281" s="7" t="s">
        <v>38</v>
      </c>
      <c r="E281" s="75">
        <v>4955.87</v>
      </c>
      <c r="F281" s="75">
        <v>1867.47</v>
      </c>
      <c r="G281" s="139">
        <f t="shared" si="13"/>
        <v>37.68198116576908</v>
      </c>
      <c r="I281" s="113"/>
    </row>
    <row r="282" spans="1:9" ht="12.75" customHeight="1">
      <c r="A282" s="9"/>
      <c r="B282" s="11"/>
      <c r="C282" s="14" t="s">
        <v>39</v>
      </c>
      <c r="D282" s="357" t="s">
        <v>332</v>
      </c>
      <c r="E282" s="75">
        <v>116550</v>
      </c>
      <c r="F282" s="75">
        <v>28837.72</v>
      </c>
      <c r="G282" s="122">
        <f t="shared" si="13"/>
        <v>24.742788502788503</v>
      </c>
      <c r="I282" s="113"/>
    </row>
    <row r="283" spans="1:9" ht="12.75" customHeight="1">
      <c r="A283" s="9"/>
      <c r="B283" s="11"/>
      <c r="C283" s="10"/>
      <c r="D283" s="169" t="s">
        <v>333</v>
      </c>
      <c r="E283" s="74"/>
      <c r="F283" s="74"/>
      <c r="G283" s="121"/>
      <c r="I283" s="113"/>
    </row>
    <row r="284" spans="1:9" ht="12.75" customHeight="1">
      <c r="A284" s="9"/>
      <c r="B284" s="11"/>
      <c r="C284" s="14" t="s">
        <v>336</v>
      </c>
      <c r="D284" s="357" t="s">
        <v>332</v>
      </c>
      <c r="E284" s="75">
        <v>616.85</v>
      </c>
      <c r="F284" s="75">
        <v>218.82</v>
      </c>
      <c r="G284" s="122">
        <f t="shared" si="13"/>
        <v>35.47377806598038</v>
      </c>
      <c r="I284" s="113"/>
    </row>
    <row r="285" spans="1:9" ht="12.75" customHeight="1">
      <c r="A285" s="9"/>
      <c r="B285" s="11"/>
      <c r="C285" s="10"/>
      <c r="D285" s="169" t="s">
        <v>333</v>
      </c>
      <c r="E285" s="74"/>
      <c r="F285" s="74"/>
      <c r="G285" s="121"/>
      <c r="I285" s="113"/>
    </row>
    <row r="286" spans="1:9" ht="12.75" customHeight="1">
      <c r="A286" s="9"/>
      <c r="B286" s="11"/>
      <c r="C286" s="12" t="s">
        <v>134</v>
      </c>
      <c r="D286" s="7" t="s">
        <v>135</v>
      </c>
      <c r="E286" s="70">
        <v>15500</v>
      </c>
      <c r="F286" s="70">
        <v>7101.6</v>
      </c>
      <c r="G286" s="121">
        <f t="shared" si="13"/>
        <v>45.81677419354839</v>
      </c>
      <c r="I286" s="113"/>
    </row>
    <row r="287" spans="1:9" ht="12.75" customHeight="1">
      <c r="A287" s="9"/>
      <c r="B287" s="11"/>
      <c r="C287" s="12" t="s">
        <v>18</v>
      </c>
      <c r="D287" s="7" t="s">
        <v>19</v>
      </c>
      <c r="E287" s="70">
        <v>170000</v>
      </c>
      <c r="F287" s="70">
        <v>42802.74</v>
      </c>
      <c r="G287" s="121">
        <f t="shared" si="13"/>
        <v>25.17808235294118</v>
      </c>
      <c r="I287" s="113"/>
    </row>
    <row r="288" spans="1:12" ht="12.75" customHeight="1">
      <c r="A288" s="9"/>
      <c r="B288" s="11"/>
      <c r="C288" s="12" t="s">
        <v>79</v>
      </c>
      <c r="D288" s="7" t="s">
        <v>276</v>
      </c>
      <c r="E288" s="70">
        <v>24600</v>
      </c>
      <c r="F288" s="70">
        <v>1319.21</v>
      </c>
      <c r="G288" s="121">
        <f t="shared" si="13"/>
        <v>5.362642276422765</v>
      </c>
      <c r="I288" s="113"/>
      <c r="L288" s="113"/>
    </row>
    <row r="289" spans="1:12" ht="12.75" customHeight="1">
      <c r="A289" s="9"/>
      <c r="B289" s="11"/>
      <c r="C289" s="12" t="s">
        <v>337</v>
      </c>
      <c r="D289" s="7" t="s">
        <v>276</v>
      </c>
      <c r="E289" s="70">
        <v>125399.48</v>
      </c>
      <c r="F289" s="70">
        <v>50398.49</v>
      </c>
      <c r="G289" s="121">
        <f t="shared" si="13"/>
        <v>40.19035007162709</v>
      </c>
      <c r="I289" s="113"/>
      <c r="L289" s="113"/>
    </row>
    <row r="290" spans="1:12" ht="12.75" customHeight="1">
      <c r="A290" s="9"/>
      <c r="B290" s="11"/>
      <c r="C290" s="12" t="s">
        <v>359</v>
      </c>
      <c r="D290" s="7" t="s">
        <v>276</v>
      </c>
      <c r="E290" s="70">
        <v>9153.26</v>
      </c>
      <c r="F290" s="70">
        <v>9153.07</v>
      </c>
      <c r="G290" s="121">
        <f t="shared" si="13"/>
        <v>99.99792423682928</v>
      </c>
      <c r="I290" s="113"/>
      <c r="L290" s="113"/>
    </row>
    <row r="291" spans="1:7" ht="12.75" customHeight="1">
      <c r="A291" s="9"/>
      <c r="B291" s="11"/>
      <c r="C291" s="12" t="s">
        <v>10</v>
      </c>
      <c r="D291" s="7" t="s">
        <v>11</v>
      </c>
      <c r="E291" s="70">
        <v>73500</v>
      </c>
      <c r="F291" s="70">
        <v>38267.58</v>
      </c>
      <c r="G291" s="121">
        <f t="shared" si="13"/>
        <v>52.064734693877554</v>
      </c>
    </row>
    <row r="292" spans="1:7" ht="12.75" customHeight="1">
      <c r="A292" s="9"/>
      <c r="B292" s="11"/>
      <c r="C292" s="12" t="s">
        <v>12</v>
      </c>
      <c r="D292" s="7" t="s">
        <v>13</v>
      </c>
      <c r="E292" s="70">
        <v>80000</v>
      </c>
      <c r="F292" s="70">
        <v>2341.8</v>
      </c>
      <c r="G292" s="121">
        <f t="shared" si="13"/>
        <v>2.9272500000000004</v>
      </c>
    </row>
    <row r="293" spans="1:7" ht="12.75" customHeight="1">
      <c r="A293" s="9"/>
      <c r="B293" s="11"/>
      <c r="C293" s="12" t="s">
        <v>153</v>
      </c>
      <c r="D293" s="7" t="s">
        <v>154</v>
      </c>
      <c r="E293" s="70">
        <v>3800</v>
      </c>
      <c r="F293" s="70">
        <v>1970</v>
      </c>
      <c r="G293" s="121">
        <f t="shared" si="13"/>
        <v>51.84210526315789</v>
      </c>
    </row>
    <row r="294" spans="1:13" ht="12.75" customHeight="1">
      <c r="A294" s="9"/>
      <c r="B294" s="11"/>
      <c r="C294" s="12" t="s">
        <v>6</v>
      </c>
      <c r="D294" s="7" t="s">
        <v>7</v>
      </c>
      <c r="E294" s="70">
        <v>68000</v>
      </c>
      <c r="F294" s="70">
        <v>26847.63</v>
      </c>
      <c r="G294" s="121">
        <f t="shared" si="13"/>
        <v>39.48180882352941</v>
      </c>
      <c r="J294" s="26"/>
      <c r="K294" s="113"/>
      <c r="L294" s="113"/>
      <c r="M294" s="113"/>
    </row>
    <row r="295" spans="1:13" ht="12.75" customHeight="1">
      <c r="A295" s="9"/>
      <c r="B295" s="11"/>
      <c r="C295" s="12" t="s">
        <v>297</v>
      </c>
      <c r="D295" s="7" t="s">
        <v>7</v>
      </c>
      <c r="E295" s="74">
        <v>39642.83</v>
      </c>
      <c r="F295" s="74">
        <v>343.55</v>
      </c>
      <c r="G295" s="121">
        <f t="shared" si="13"/>
        <v>0.8666132059694023</v>
      </c>
      <c r="J295" s="26"/>
      <c r="K295" s="113"/>
      <c r="L295" s="113"/>
      <c r="M295" s="113"/>
    </row>
    <row r="296" spans="1:13" ht="12.75" customHeight="1">
      <c r="A296" s="9"/>
      <c r="B296" s="11"/>
      <c r="C296" s="10" t="s">
        <v>164</v>
      </c>
      <c r="D296" s="15" t="s">
        <v>171</v>
      </c>
      <c r="E296" s="74">
        <v>12200</v>
      </c>
      <c r="F296" s="74">
        <v>5599.7</v>
      </c>
      <c r="G296" s="121">
        <f t="shared" si="13"/>
        <v>45.89918032786885</v>
      </c>
      <c r="J296" s="52"/>
      <c r="K296" s="106"/>
      <c r="L296" s="106"/>
      <c r="M296" s="106"/>
    </row>
    <row r="297" spans="1:13" ht="12.75" customHeight="1">
      <c r="A297" s="9"/>
      <c r="B297" s="11"/>
      <c r="C297" s="12" t="s">
        <v>51</v>
      </c>
      <c r="D297" s="7" t="s">
        <v>52</v>
      </c>
      <c r="E297" s="70">
        <v>2400</v>
      </c>
      <c r="F297" s="70">
        <v>798.4</v>
      </c>
      <c r="G297" s="121">
        <f t="shared" si="13"/>
        <v>33.266666666666666</v>
      </c>
      <c r="K297" s="113"/>
      <c r="L297" s="113"/>
      <c r="M297" s="113"/>
    </row>
    <row r="298" spans="1:11" ht="12.75" customHeight="1">
      <c r="A298" s="9"/>
      <c r="B298" s="11"/>
      <c r="C298" s="12" t="s">
        <v>22</v>
      </c>
      <c r="D298" s="7" t="s">
        <v>23</v>
      </c>
      <c r="E298" s="70">
        <v>5400</v>
      </c>
      <c r="F298" s="70">
        <v>4294</v>
      </c>
      <c r="G298" s="220">
        <f t="shared" si="13"/>
        <v>79.51851851851852</v>
      </c>
      <c r="J298" s="26"/>
      <c r="K298" s="113"/>
    </row>
    <row r="299" spans="1:13" ht="12.75" customHeight="1">
      <c r="A299" s="45"/>
      <c r="B299" s="11"/>
      <c r="C299" s="44" t="s">
        <v>53</v>
      </c>
      <c r="D299" s="7" t="s">
        <v>54</v>
      </c>
      <c r="E299" s="70">
        <v>200760</v>
      </c>
      <c r="F299" s="70">
        <v>200760</v>
      </c>
      <c r="G299" s="121">
        <f aca="true" t="shared" si="14" ref="G299:G309">F299/E299*100</f>
        <v>100</v>
      </c>
      <c r="J299" s="106"/>
      <c r="K299" s="3"/>
      <c r="L299" s="106"/>
      <c r="M299" s="106"/>
    </row>
    <row r="300" spans="1:13" ht="12.75" customHeight="1">
      <c r="A300" s="45"/>
      <c r="B300" s="11"/>
      <c r="C300" s="44" t="s">
        <v>119</v>
      </c>
      <c r="D300" s="7" t="s">
        <v>193</v>
      </c>
      <c r="E300" s="70">
        <v>100</v>
      </c>
      <c r="F300" s="70">
        <v>0</v>
      </c>
      <c r="G300" s="121">
        <f t="shared" si="14"/>
        <v>0</v>
      </c>
      <c r="J300" s="208"/>
      <c r="K300" s="3"/>
      <c r="L300" s="3"/>
      <c r="M300" s="208"/>
    </row>
    <row r="301" spans="1:13" ht="12.75" customHeight="1">
      <c r="A301" s="45"/>
      <c r="B301" s="11"/>
      <c r="C301" s="14" t="s">
        <v>296</v>
      </c>
      <c r="D301" s="15" t="s">
        <v>305</v>
      </c>
      <c r="E301" s="75">
        <v>16000</v>
      </c>
      <c r="F301" s="75">
        <v>7422.6</v>
      </c>
      <c r="G301" s="122">
        <f t="shared" si="14"/>
        <v>46.39125</v>
      </c>
      <c r="J301" s="208"/>
      <c r="K301" s="3"/>
      <c r="L301" s="3"/>
      <c r="M301" s="208"/>
    </row>
    <row r="302" spans="1:13" ht="12.75" customHeight="1">
      <c r="A302" s="45"/>
      <c r="B302" s="11"/>
      <c r="C302" s="130"/>
      <c r="D302" s="6" t="s">
        <v>294</v>
      </c>
      <c r="E302" s="74"/>
      <c r="F302" s="74"/>
      <c r="G302" s="121"/>
      <c r="J302" s="208"/>
      <c r="K302" s="3"/>
      <c r="L302" s="3"/>
      <c r="M302" s="208"/>
    </row>
    <row r="303" spans="1:11" ht="12.75" customHeight="1">
      <c r="A303" s="9"/>
      <c r="B303" s="11"/>
      <c r="C303" s="12" t="s">
        <v>129</v>
      </c>
      <c r="D303" s="7" t="s">
        <v>130</v>
      </c>
      <c r="E303" s="70">
        <v>1400</v>
      </c>
      <c r="F303" s="70">
        <v>0</v>
      </c>
      <c r="G303" s="121">
        <f t="shared" si="14"/>
        <v>0</v>
      </c>
      <c r="K303" s="113"/>
    </row>
    <row r="304" spans="1:11" ht="12.75" customHeight="1">
      <c r="A304" s="9"/>
      <c r="B304" s="11"/>
      <c r="C304" s="14" t="s">
        <v>162</v>
      </c>
      <c r="D304" s="15" t="s">
        <v>163</v>
      </c>
      <c r="E304" s="75">
        <v>2400</v>
      </c>
      <c r="F304" s="75">
        <v>260</v>
      </c>
      <c r="G304" s="122">
        <f t="shared" si="14"/>
        <v>10.833333333333334</v>
      </c>
      <c r="K304" s="113"/>
    </row>
    <row r="305" spans="1:15" ht="12.75" customHeight="1">
      <c r="A305" s="9"/>
      <c r="B305" s="11"/>
      <c r="C305" s="10"/>
      <c r="D305" s="6" t="s">
        <v>165</v>
      </c>
      <c r="E305" s="74"/>
      <c r="F305" s="74"/>
      <c r="G305" s="121"/>
      <c r="K305" s="113"/>
      <c r="L305" s="113"/>
      <c r="M305" s="113"/>
      <c r="O305" s="113"/>
    </row>
    <row r="306" spans="1:15" ht="12.75" customHeight="1">
      <c r="A306" s="9"/>
      <c r="B306" s="11"/>
      <c r="C306" s="10" t="s">
        <v>14</v>
      </c>
      <c r="D306" s="6" t="s">
        <v>15</v>
      </c>
      <c r="E306" s="74">
        <v>89000</v>
      </c>
      <c r="F306" s="74">
        <v>0</v>
      </c>
      <c r="G306" s="121">
        <f t="shared" si="14"/>
        <v>0</v>
      </c>
      <c r="K306" s="113"/>
      <c r="L306" s="113"/>
      <c r="M306" s="113"/>
      <c r="O306" s="113"/>
    </row>
    <row r="307" spans="1:15" ht="12.75" customHeight="1">
      <c r="A307" s="9"/>
      <c r="B307" s="11"/>
      <c r="C307" s="12" t="s">
        <v>196</v>
      </c>
      <c r="D307" s="6" t="s">
        <v>15</v>
      </c>
      <c r="E307" s="70">
        <v>646574.71</v>
      </c>
      <c r="F307" s="70">
        <v>10854.5</v>
      </c>
      <c r="G307" s="121">
        <f t="shared" si="14"/>
        <v>1.6787696506100587</v>
      </c>
      <c r="K307" s="113"/>
      <c r="L307" s="113"/>
      <c r="M307" s="113"/>
      <c r="O307" s="113"/>
    </row>
    <row r="308" spans="1:15" ht="12.75" customHeight="1" thickBot="1">
      <c r="A308" s="9"/>
      <c r="B308" s="33"/>
      <c r="C308" s="31" t="s">
        <v>192</v>
      </c>
      <c r="D308" s="34" t="s">
        <v>15</v>
      </c>
      <c r="E308" s="71">
        <v>128979.07</v>
      </c>
      <c r="F308" s="71">
        <v>1915.5</v>
      </c>
      <c r="G308" s="151">
        <f t="shared" si="14"/>
        <v>1.4851246795313378</v>
      </c>
      <c r="K308" s="113"/>
      <c r="L308" s="113"/>
      <c r="M308" s="113"/>
      <c r="O308" s="113"/>
    </row>
    <row r="309" spans="1:15" ht="12.75" customHeight="1">
      <c r="A309" s="9"/>
      <c r="B309" s="49" t="s">
        <v>151</v>
      </c>
      <c r="C309" s="49"/>
      <c r="D309" s="46" t="s">
        <v>152</v>
      </c>
      <c r="E309" s="67">
        <f>SUM(E310:E326)</f>
        <v>1011732</v>
      </c>
      <c r="F309" s="67">
        <f>SUM(F310:F326)</f>
        <v>431127.02999999997</v>
      </c>
      <c r="G309" s="124">
        <f t="shared" si="14"/>
        <v>42.61276998256455</v>
      </c>
      <c r="K309" s="113"/>
      <c r="L309" s="113"/>
      <c r="M309" s="113"/>
      <c r="O309" s="113"/>
    </row>
    <row r="310" spans="1:15" ht="12.75" customHeight="1">
      <c r="A310" s="9"/>
      <c r="B310" s="11"/>
      <c r="C310" s="11" t="s">
        <v>58</v>
      </c>
      <c r="D310" s="8" t="s">
        <v>279</v>
      </c>
      <c r="E310" s="72"/>
      <c r="F310" s="72"/>
      <c r="G310" s="122"/>
      <c r="K310" s="113"/>
      <c r="L310" s="113"/>
      <c r="M310" s="113"/>
      <c r="O310" s="113"/>
    </row>
    <row r="311" spans="1:9" ht="12.75" customHeight="1">
      <c r="A311" s="9"/>
      <c r="B311" s="11"/>
      <c r="C311" s="11"/>
      <c r="D311" s="8" t="s">
        <v>277</v>
      </c>
      <c r="E311" s="110">
        <v>34000</v>
      </c>
      <c r="F311" s="110">
        <v>16503.14</v>
      </c>
      <c r="G311" s="172">
        <f>F311/E311*100</f>
        <v>48.53864705882353</v>
      </c>
      <c r="I311" s="113"/>
    </row>
    <row r="312" spans="1:9" ht="12.75" customHeight="1">
      <c r="A312" s="9"/>
      <c r="B312" s="11"/>
      <c r="C312" s="10"/>
      <c r="D312" s="6" t="s">
        <v>278</v>
      </c>
      <c r="E312" s="111"/>
      <c r="F312" s="111"/>
      <c r="G312" s="171"/>
      <c r="I312" s="113"/>
    </row>
    <row r="313" spans="1:7" ht="12.75" customHeight="1">
      <c r="A313" s="9"/>
      <c r="B313" s="11"/>
      <c r="C313" s="12" t="s">
        <v>59</v>
      </c>
      <c r="D313" s="7" t="s">
        <v>271</v>
      </c>
      <c r="E313" s="70">
        <v>34860</v>
      </c>
      <c r="F313" s="70">
        <v>15381.48</v>
      </c>
      <c r="G313" s="121">
        <f aca="true" t="shared" si="15" ref="G313:G326">F313/E313*100</f>
        <v>44.123580034423405</v>
      </c>
    </row>
    <row r="314" spans="1:7" ht="12.75" customHeight="1">
      <c r="A314" s="9"/>
      <c r="B314" s="59"/>
      <c r="C314" s="12" t="s">
        <v>47</v>
      </c>
      <c r="D314" s="7" t="s">
        <v>48</v>
      </c>
      <c r="E314" s="70">
        <v>666292</v>
      </c>
      <c r="F314" s="70">
        <v>236691.5</v>
      </c>
      <c r="G314" s="121">
        <f t="shared" si="15"/>
        <v>35.52368931339413</v>
      </c>
    </row>
    <row r="315" spans="1:7" ht="12.75" customHeight="1">
      <c r="A315" s="9"/>
      <c r="B315" s="11"/>
      <c r="C315" s="12" t="s">
        <v>49</v>
      </c>
      <c r="D315" s="7" t="s">
        <v>50</v>
      </c>
      <c r="E315" s="70">
        <v>41700</v>
      </c>
      <c r="F315" s="70">
        <v>36749.83</v>
      </c>
      <c r="G315" s="121">
        <f t="shared" si="15"/>
        <v>88.12908872901679</v>
      </c>
    </row>
    <row r="316" spans="1:10" ht="12.75" customHeight="1">
      <c r="A316" s="9"/>
      <c r="B316" s="11"/>
      <c r="C316" s="12" t="s">
        <v>37</v>
      </c>
      <c r="D316" s="7" t="s">
        <v>38</v>
      </c>
      <c r="E316" s="70">
        <v>107950</v>
      </c>
      <c r="F316" s="70">
        <v>54727.6</v>
      </c>
      <c r="G316" s="121">
        <f t="shared" si="15"/>
        <v>50.69717461787865</v>
      </c>
      <c r="I316" s="113"/>
      <c r="J316" s="113"/>
    </row>
    <row r="317" spans="1:10" ht="12.75" customHeight="1">
      <c r="A317" s="9"/>
      <c r="B317" s="11"/>
      <c r="C317" s="14" t="s">
        <v>39</v>
      </c>
      <c r="D317" s="357" t="s">
        <v>332</v>
      </c>
      <c r="E317" s="75">
        <v>15380</v>
      </c>
      <c r="F317" s="75">
        <v>3868.37</v>
      </c>
      <c r="G317" s="122">
        <f t="shared" si="15"/>
        <v>25.151950585175552</v>
      </c>
      <c r="I317" s="113"/>
      <c r="J317" s="113"/>
    </row>
    <row r="318" spans="1:10" ht="12.75" customHeight="1">
      <c r="A318" s="9"/>
      <c r="B318" s="11"/>
      <c r="C318" s="11"/>
      <c r="D318" s="169" t="s">
        <v>333</v>
      </c>
      <c r="E318" s="74"/>
      <c r="F318" s="74"/>
      <c r="G318" s="121"/>
      <c r="I318" s="113"/>
      <c r="J318" s="113"/>
    </row>
    <row r="319" spans="1:9" ht="12.75" customHeight="1">
      <c r="A319" s="9"/>
      <c r="B319" s="11"/>
      <c r="C319" s="14" t="s">
        <v>18</v>
      </c>
      <c r="D319" s="15" t="s">
        <v>19</v>
      </c>
      <c r="E319" s="70">
        <v>47000</v>
      </c>
      <c r="F319" s="70">
        <v>30134.63</v>
      </c>
      <c r="G319" s="121">
        <f t="shared" si="15"/>
        <v>64.11623404255319</v>
      </c>
      <c r="I319" s="113"/>
    </row>
    <row r="320" spans="1:9" ht="12.75" customHeight="1">
      <c r="A320" s="9"/>
      <c r="B320" s="11"/>
      <c r="C320" s="14" t="s">
        <v>79</v>
      </c>
      <c r="D320" s="7" t="s">
        <v>276</v>
      </c>
      <c r="E320" s="70">
        <v>7700</v>
      </c>
      <c r="F320" s="70">
        <v>2806.3</v>
      </c>
      <c r="G320" s="121">
        <f t="shared" si="15"/>
        <v>36.445454545454545</v>
      </c>
      <c r="I320" s="113"/>
    </row>
    <row r="321" spans="1:9" ht="12.75" customHeight="1">
      <c r="A321" s="9"/>
      <c r="B321" s="11"/>
      <c r="C321" s="12">
        <v>4260</v>
      </c>
      <c r="D321" s="7" t="s">
        <v>11</v>
      </c>
      <c r="E321" s="70">
        <v>15200</v>
      </c>
      <c r="F321" s="70">
        <v>7482.44</v>
      </c>
      <c r="G321" s="121">
        <f t="shared" si="15"/>
        <v>49.22657894736842</v>
      </c>
      <c r="I321" s="113"/>
    </row>
    <row r="322" spans="1:9" ht="12.75" customHeight="1">
      <c r="A322" s="9"/>
      <c r="B322" s="11"/>
      <c r="C322" s="95" t="s">
        <v>12</v>
      </c>
      <c r="D322" s="7" t="s">
        <v>13</v>
      </c>
      <c r="E322" s="70">
        <v>2400</v>
      </c>
      <c r="F322" s="70">
        <v>0</v>
      </c>
      <c r="G322" s="121">
        <f t="shared" si="15"/>
        <v>0</v>
      </c>
      <c r="I322" s="113"/>
    </row>
    <row r="323" spans="1:7" ht="12.75" customHeight="1">
      <c r="A323" s="9"/>
      <c r="B323" s="11"/>
      <c r="C323" s="95">
        <v>4300</v>
      </c>
      <c r="D323" s="7" t="s">
        <v>7</v>
      </c>
      <c r="E323" s="70">
        <v>6000</v>
      </c>
      <c r="F323" s="70">
        <v>2031.66</v>
      </c>
      <c r="G323" s="121">
        <f t="shared" si="15"/>
        <v>33.861000000000004</v>
      </c>
    </row>
    <row r="324" spans="1:7" ht="12.75" customHeight="1">
      <c r="A324" s="45"/>
      <c r="B324" s="11"/>
      <c r="C324" s="134" t="s">
        <v>164</v>
      </c>
      <c r="D324" s="15" t="s">
        <v>171</v>
      </c>
      <c r="E324" s="75">
        <v>700</v>
      </c>
      <c r="F324" s="75">
        <v>147.08</v>
      </c>
      <c r="G324" s="121">
        <f t="shared" si="15"/>
        <v>21.011428571428574</v>
      </c>
    </row>
    <row r="325" spans="1:7" ht="12.75" customHeight="1">
      <c r="A325" s="45"/>
      <c r="B325" s="11"/>
      <c r="C325" s="44">
        <v>4440</v>
      </c>
      <c r="D325" s="96" t="s">
        <v>54</v>
      </c>
      <c r="E325" s="70">
        <v>31550</v>
      </c>
      <c r="F325" s="70">
        <v>24603</v>
      </c>
      <c r="G325" s="121">
        <f t="shared" si="15"/>
        <v>77.98098256735341</v>
      </c>
    </row>
    <row r="326" spans="1:7" ht="12.75" customHeight="1" thickBot="1">
      <c r="A326" s="9"/>
      <c r="B326" s="11"/>
      <c r="C326" s="12" t="s">
        <v>129</v>
      </c>
      <c r="D326" s="7" t="s">
        <v>130</v>
      </c>
      <c r="E326" s="70">
        <v>1000</v>
      </c>
      <c r="F326" s="70">
        <v>0</v>
      </c>
      <c r="G326" s="123">
        <f t="shared" si="15"/>
        <v>0</v>
      </c>
    </row>
    <row r="327" spans="1:7" ht="12.75" customHeight="1">
      <c r="A327" s="9"/>
      <c r="B327" s="50" t="s">
        <v>155</v>
      </c>
      <c r="C327" s="50"/>
      <c r="D327" s="51" t="s">
        <v>156</v>
      </c>
      <c r="E327" s="69">
        <f>SUM(E328:E331)</f>
        <v>840800</v>
      </c>
      <c r="F327" s="69">
        <f>SUM(F328:F331)</f>
        <v>409978.3</v>
      </c>
      <c r="G327" s="120">
        <f>F327/E327*100</f>
        <v>48.76050190294957</v>
      </c>
    </row>
    <row r="328" spans="1:7" ht="12.75" customHeight="1">
      <c r="A328" s="9"/>
      <c r="B328" s="11"/>
      <c r="C328" s="11" t="s">
        <v>58</v>
      </c>
      <c r="D328" s="8" t="s">
        <v>279</v>
      </c>
      <c r="E328" s="72"/>
      <c r="F328" s="72"/>
      <c r="G328" s="139"/>
    </row>
    <row r="329" spans="1:7" ht="12.75" customHeight="1">
      <c r="A329" s="9"/>
      <c r="B329" s="11"/>
      <c r="C329" s="11"/>
      <c r="D329" s="8" t="s">
        <v>277</v>
      </c>
      <c r="E329" s="72">
        <v>180000</v>
      </c>
      <c r="F329" s="72">
        <v>83070.29</v>
      </c>
      <c r="G329" s="139">
        <f>F329/E329*100</f>
        <v>46.15016111111111</v>
      </c>
    </row>
    <row r="330" spans="1:7" ht="12.75" customHeight="1">
      <c r="A330" s="9"/>
      <c r="B330" s="11"/>
      <c r="C330" s="11"/>
      <c r="D330" s="8" t="s">
        <v>278</v>
      </c>
      <c r="E330" s="72"/>
      <c r="F330" s="72"/>
      <c r="G330" s="121"/>
    </row>
    <row r="331" spans="1:7" ht="12.75" customHeight="1">
      <c r="A331" s="9"/>
      <c r="B331" s="11"/>
      <c r="C331" s="14" t="s">
        <v>213</v>
      </c>
      <c r="D331" s="15" t="s">
        <v>280</v>
      </c>
      <c r="E331" s="75">
        <v>660800</v>
      </c>
      <c r="F331" s="75">
        <v>326908.01</v>
      </c>
      <c r="G331" s="139">
        <f>F331/E331*100</f>
        <v>49.471551150121066</v>
      </c>
    </row>
    <row r="332" spans="1:7" ht="12.75" customHeight="1" thickBot="1">
      <c r="A332" s="9"/>
      <c r="B332" s="33"/>
      <c r="C332" s="33"/>
      <c r="D332" s="34" t="s">
        <v>281</v>
      </c>
      <c r="E332" s="73"/>
      <c r="F332" s="73"/>
      <c r="G332" s="151"/>
    </row>
    <row r="333" spans="1:7" ht="12.75" customHeight="1">
      <c r="A333" s="9"/>
      <c r="B333" s="50">
        <v>80113</v>
      </c>
      <c r="C333" s="50"/>
      <c r="D333" s="51" t="s">
        <v>80</v>
      </c>
      <c r="E333" s="69">
        <f>SUM(E334:E338)</f>
        <v>533600</v>
      </c>
      <c r="F333" s="69">
        <f>SUM(F334:F338)</f>
        <v>134187.06</v>
      </c>
      <c r="G333" s="124">
        <f aca="true" t="shared" si="16" ref="G333:G338">F333/E333*100</f>
        <v>25.1475</v>
      </c>
    </row>
    <row r="334" spans="1:7" ht="12.75" customHeight="1">
      <c r="A334" s="9"/>
      <c r="B334" s="1"/>
      <c r="C334" s="12">
        <v>4110</v>
      </c>
      <c r="D334" s="7" t="s">
        <v>38</v>
      </c>
      <c r="E334" s="70">
        <v>13600</v>
      </c>
      <c r="F334" s="70">
        <v>3528.25</v>
      </c>
      <c r="G334" s="131">
        <f t="shared" si="16"/>
        <v>25.943014705882355</v>
      </c>
    </row>
    <row r="335" spans="1:7" ht="12.75" customHeight="1">
      <c r="A335" s="9"/>
      <c r="B335" s="1"/>
      <c r="C335" s="14">
        <v>4120</v>
      </c>
      <c r="D335" s="357" t="s">
        <v>332</v>
      </c>
      <c r="E335" s="75">
        <v>200</v>
      </c>
      <c r="F335" s="75">
        <v>0</v>
      </c>
      <c r="G335" s="139">
        <f t="shared" si="16"/>
        <v>0</v>
      </c>
    </row>
    <row r="336" spans="1:7" ht="12.75" customHeight="1">
      <c r="A336" s="9"/>
      <c r="B336" s="1"/>
      <c r="C336" s="10"/>
      <c r="D336" s="169" t="s">
        <v>333</v>
      </c>
      <c r="E336" s="74"/>
      <c r="F336" s="74"/>
      <c r="G336" s="121"/>
    </row>
    <row r="337" spans="1:11" ht="12.75" customHeight="1">
      <c r="A337" s="9"/>
      <c r="B337" s="1"/>
      <c r="C337" s="12" t="s">
        <v>134</v>
      </c>
      <c r="D337" s="7" t="s">
        <v>135</v>
      </c>
      <c r="E337" s="70">
        <v>79800</v>
      </c>
      <c r="F337" s="70">
        <v>17182.54</v>
      </c>
      <c r="G337" s="121">
        <f t="shared" si="16"/>
        <v>21.53200501253133</v>
      </c>
      <c r="K337" s="113"/>
    </row>
    <row r="338" spans="1:7" ht="12.75" customHeight="1" thickBot="1">
      <c r="A338" s="9"/>
      <c r="B338" s="33"/>
      <c r="C338" s="33">
        <v>4300</v>
      </c>
      <c r="D338" s="34" t="s">
        <v>7</v>
      </c>
      <c r="E338" s="73">
        <v>440000</v>
      </c>
      <c r="F338" s="73">
        <v>113476.27</v>
      </c>
      <c r="G338" s="123">
        <f t="shared" si="16"/>
        <v>25.79006136363636</v>
      </c>
    </row>
    <row r="339" spans="1:7" ht="12.75" customHeight="1">
      <c r="A339" s="9"/>
      <c r="B339" s="50" t="s">
        <v>113</v>
      </c>
      <c r="C339" s="49"/>
      <c r="D339" s="46" t="s">
        <v>114</v>
      </c>
      <c r="E339" s="67">
        <f>SUM(E340:E342)</f>
        <v>35430</v>
      </c>
      <c r="F339" s="67">
        <f>SUM(F340:F342)</f>
        <v>5829.6</v>
      </c>
      <c r="G339" s="124">
        <f>F339/E339*100</f>
        <v>16.45385266723116</v>
      </c>
    </row>
    <row r="340" spans="1:11" ht="12.75" customHeight="1">
      <c r="A340" s="45"/>
      <c r="B340" s="1"/>
      <c r="C340" s="130" t="s">
        <v>6</v>
      </c>
      <c r="D340" s="8" t="s">
        <v>7</v>
      </c>
      <c r="E340" s="74">
        <v>8000</v>
      </c>
      <c r="F340" s="74">
        <v>880</v>
      </c>
      <c r="G340" s="121">
        <f>F340/E340*100</f>
        <v>11</v>
      </c>
      <c r="K340" s="113"/>
    </row>
    <row r="341" spans="1:7" ht="12.75" customHeight="1">
      <c r="A341" s="9"/>
      <c r="B341" s="1"/>
      <c r="C341" s="11" t="s">
        <v>162</v>
      </c>
      <c r="D341" s="15" t="s">
        <v>163</v>
      </c>
      <c r="E341" s="72">
        <v>27430</v>
      </c>
      <c r="F341" s="72">
        <v>4949.6</v>
      </c>
      <c r="G341" s="122">
        <f>F341/E341*100</f>
        <v>18.044476850164052</v>
      </c>
    </row>
    <row r="342" spans="1:7" ht="12.75" customHeight="1" thickBot="1">
      <c r="A342" s="9"/>
      <c r="B342" s="38"/>
      <c r="C342" s="33"/>
      <c r="D342" s="34" t="s">
        <v>165</v>
      </c>
      <c r="E342" s="73"/>
      <c r="F342" s="73"/>
      <c r="G342" s="151"/>
    </row>
    <row r="343" spans="1:7" ht="12.75" customHeight="1">
      <c r="A343" s="9"/>
      <c r="B343" s="50" t="s">
        <v>184</v>
      </c>
      <c r="C343" s="50"/>
      <c r="D343" s="51" t="s">
        <v>282</v>
      </c>
      <c r="E343" s="69">
        <f>SUM(E344:E355)</f>
        <v>206040</v>
      </c>
      <c r="F343" s="69">
        <f>SUM(F344:F355)</f>
        <v>78508.23</v>
      </c>
      <c r="G343" s="124">
        <f>F343/E343*100</f>
        <v>38.10339254513686</v>
      </c>
    </row>
    <row r="344" spans="1:7" ht="12.75" customHeight="1">
      <c r="A344" s="9"/>
      <c r="B344" s="1"/>
      <c r="C344" s="10">
        <v>3020</v>
      </c>
      <c r="D344" s="6" t="s">
        <v>271</v>
      </c>
      <c r="E344" s="72">
        <v>1420</v>
      </c>
      <c r="F344" s="72">
        <v>0</v>
      </c>
      <c r="G344" s="121">
        <f aca="true" t="shared" si="17" ref="G344:G350">F344/E344*100</f>
        <v>0</v>
      </c>
    </row>
    <row r="345" spans="1:7" ht="12.75" customHeight="1">
      <c r="A345" s="9"/>
      <c r="B345" s="1"/>
      <c r="C345" s="10">
        <v>4010</v>
      </c>
      <c r="D345" s="6" t="s">
        <v>48</v>
      </c>
      <c r="E345" s="70">
        <v>125900</v>
      </c>
      <c r="F345" s="70">
        <v>58102.58</v>
      </c>
      <c r="G345" s="131">
        <f t="shared" si="17"/>
        <v>46.149785544082604</v>
      </c>
    </row>
    <row r="346" spans="1:7" ht="12.75" customHeight="1">
      <c r="A346" s="9"/>
      <c r="B346" s="1"/>
      <c r="C346" s="12">
        <v>4040</v>
      </c>
      <c r="D346" s="7" t="s">
        <v>50</v>
      </c>
      <c r="E346" s="72">
        <v>8600</v>
      </c>
      <c r="F346" s="72">
        <v>7939.09</v>
      </c>
      <c r="G346" s="131">
        <f t="shared" si="17"/>
        <v>92.315</v>
      </c>
    </row>
    <row r="347" spans="1:9" ht="12.75" customHeight="1">
      <c r="A347" s="9"/>
      <c r="B347" s="1"/>
      <c r="C347" s="12">
        <v>4110</v>
      </c>
      <c r="D347" s="7" t="s">
        <v>38</v>
      </c>
      <c r="E347" s="70">
        <v>23130</v>
      </c>
      <c r="F347" s="70">
        <v>9864.13</v>
      </c>
      <c r="G347" s="131">
        <f t="shared" si="17"/>
        <v>42.64647643752702</v>
      </c>
      <c r="I347" s="113"/>
    </row>
    <row r="348" spans="1:9" ht="12.75" customHeight="1">
      <c r="A348" s="9"/>
      <c r="B348" s="1"/>
      <c r="C348" s="14">
        <v>4120</v>
      </c>
      <c r="D348" s="357" t="s">
        <v>332</v>
      </c>
      <c r="E348" s="75">
        <v>3290</v>
      </c>
      <c r="F348" s="75">
        <v>1303.29</v>
      </c>
      <c r="G348" s="122">
        <f t="shared" si="17"/>
        <v>39.613677811550154</v>
      </c>
      <c r="I348" s="113"/>
    </row>
    <row r="349" spans="1:9" ht="12.75" customHeight="1">
      <c r="A349" s="9"/>
      <c r="B349" s="1"/>
      <c r="C349" s="130"/>
      <c r="D349" s="169" t="s">
        <v>333</v>
      </c>
      <c r="E349" s="74"/>
      <c r="F349" s="74"/>
      <c r="G349" s="121"/>
      <c r="I349" s="113"/>
    </row>
    <row r="350" spans="1:9" ht="12.75" customHeight="1">
      <c r="A350" s="9"/>
      <c r="B350" s="1"/>
      <c r="C350" s="12">
        <v>4210</v>
      </c>
      <c r="D350" s="7" t="s">
        <v>19</v>
      </c>
      <c r="E350" s="72">
        <v>16400</v>
      </c>
      <c r="F350" s="72">
        <v>600</v>
      </c>
      <c r="G350" s="131">
        <f t="shared" si="17"/>
        <v>3.6585365853658534</v>
      </c>
      <c r="I350" s="113"/>
    </row>
    <row r="351" spans="1:7" ht="12.75" customHeight="1">
      <c r="A351" s="9"/>
      <c r="B351" s="1"/>
      <c r="C351" s="12">
        <v>4260</v>
      </c>
      <c r="D351" s="7" t="s">
        <v>11</v>
      </c>
      <c r="E351" s="70">
        <v>8100</v>
      </c>
      <c r="F351" s="70">
        <v>329.94</v>
      </c>
      <c r="G351" s="121">
        <f>F351/E351*100</f>
        <v>4.073333333333333</v>
      </c>
    </row>
    <row r="352" spans="1:7" ht="12.75" customHeight="1">
      <c r="A352" s="9"/>
      <c r="B352" s="1"/>
      <c r="C352" s="12">
        <v>4270</v>
      </c>
      <c r="D352" s="7" t="s">
        <v>13</v>
      </c>
      <c r="E352" s="72">
        <v>11100</v>
      </c>
      <c r="F352" s="72">
        <v>246</v>
      </c>
      <c r="G352" s="121">
        <f>F352/E352*100</f>
        <v>2.2162162162162162</v>
      </c>
    </row>
    <row r="353" spans="1:7" ht="12.75" customHeight="1">
      <c r="A353" s="9"/>
      <c r="B353" s="1"/>
      <c r="C353" s="12">
        <v>4300</v>
      </c>
      <c r="D353" s="7" t="s">
        <v>7</v>
      </c>
      <c r="E353" s="70">
        <v>3100</v>
      </c>
      <c r="F353" s="70">
        <v>0</v>
      </c>
      <c r="G353" s="121">
        <f>F353/E353*100</f>
        <v>0</v>
      </c>
    </row>
    <row r="354" spans="1:7" ht="12.75" customHeight="1">
      <c r="A354" s="9"/>
      <c r="B354" s="1"/>
      <c r="C354" s="12">
        <v>4410</v>
      </c>
      <c r="D354" s="7" t="s">
        <v>52</v>
      </c>
      <c r="E354" s="72">
        <v>700</v>
      </c>
      <c r="F354" s="72">
        <v>123.2</v>
      </c>
      <c r="G354" s="121">
        <f>F354/E354*100</f>
        <v>17.6</v>
      </c>
    </row>
    <row r="355" spans="1:7" ht="12.75" customHeight="1" thickBot="1">
      <c r="A355" s="9"/>
      <c r="B355" s="38"/>
      <c r="C355" s="31">
        <v>4440</v>
      </c>
      <c r="D355" s="32" t="s">
        <v>54</v>
      </c>
      <c r="E355" s="71">
        <v>4300</v>
      </c>
      <c r="F355" s="71">
        <v>0</v>
      </c>
      <c r="G355" s="151">
        <f>F355/E355*100</f>
        <v>0</v>
      </c>
    </row>
    <row r="356" spans="1:7" ht="12.75" customHeight="1">
      <c r="A356" s="9"/>
      <c r="B356" s="48" t="s">
        <v>224</v>
      </c>
      <c r="C356" s="11"/>
      <c r="D356" s="55" t="s">
        <v>225</v>
      </c>
      <c r="E356" s="72"/>
      <c r="F356" s="72"/>
      <c r="G356" s="139"/>
    </row>
    <row r="357" spans="1:7" ht="12.75" customHeight="1">
      <c r="A357" s="9"/>
      <c r="B357" s="1"/>
      <c r="C357" s="11"/>
      <c r="D357" s="55" t="s">
        <v>226</v>
      </c>
      <c r="E357" s="85">
        <f>SUM(E359:E372)</f>
        <v>479090</v>
      </c>
      <c r="F357" s="85">
        <f>SUM(F359:F372)</f>
        <v>162216.83000000002</v>
      </c>
      <c r="G357" s="127">
        <f>F357/E357*100</f>
        <v>33.85936462877539</v>
      </c>
    </row>
    <row r="358" spans="1:7" ht="12.75" customHeight="1">
      <c r="A358" s="9"/>
      <c r="B358" s="118"/>
      <c r="C358" s="10"/>
      <c r="D358" s="46" t="s">
        <v>306</v>
      </c>
      <c r="E358" s="74"/>
      <c r="F358" s="74"/>
      <c r="G358" s="121"/>
    </row>
    <row r="359" spans="1:7" ht="12.75" customHeight="1">
      <c r="A359" s="9"/>
      <c r="B359" s="1"/>
      <c r="C359" s="10">
        <v>3020</v>
      </c>
      <c r="D359" s="6" t="s">
        <v>271</v>
      </c>
      <c r="E359" s="74">
        <v>13220</v>
      </c>
      <c r="F359" s="74">
        <v>5695.56</v>
      </c>
      <c r="G359" s="121">
        <f aca="true" t="shared" si="18" ref="G359:G371">F359/E359*100</f>
        <v>43.082904689863845</v>
      </c>
    </row>
    <row r="360" spans="1:7" ht="12.75" customHeight="1">
      <c r="A360" s="9"/>
      <c r="B360" s="1"/>
      <c r="C360" s="12">
        <v>4010</v>
      </c>
      <c r="D360" s="7" t="s">
        <v>48</v>
      </c>
      <c r="E360" s="70">
        <v>296120</v>
      </c>
      <c r="F360" s="70">
        <v>101887.6</v>
      </c>
      <c r="G360" s="131">
        <f t="shared" si="18"/>
        <v>34.407537484803456</v>
      </c>
    </row>
    <row r="361" spans="1:7" ht="12.75" customHeight="1">
      <c r="A361" s="9"/>
      <c r="B361" s="1"/>
      <c r="C361" s="10" t="s">
        <v>49</v>
      </c>
      <c r="D361" s="6" t="s">
        <v>50</v>
      </c>
      <c r="E361" s="72">
        <v>13000</v>
      </c>
      <c r="F361" s="72">
        <v>11529.44</v>
      </c>
      <c r="G361" s="131">
        <f t="shared" si="18"/>
        <v>88.688</v>
      </c>
    </row>
    <row r="362" spans="1:7" ht="12.75" customHeight="1">
      <c r="A362" s="9"/>
      <c r="B362" s="1"/>
      <c r="C362" s="12">
        <v>4110</v>
      </c>
      <c r="D362" s="7" t="s">
        <v>38</v>
      </c>
      <c r="E362" s="70">
        <v>55380</v>
      </c>
      <c r="F362" s="70">
        <v>19453.22</v>
      </c>
      <c r="G362" s="121">
        <f t="shared" si="18"/>
        <v>35.126796677500906</v>
      </c>
    </row>
    <row r="363" spans="1:7" ht="12.75" customHeight="1">
      <c r="A363" s="9"/>
      <c r="B363" s="1"/>
      <c r="C363" s="14">
        <v>4120</v>
      </c>
      <c r="D363" s="357" t="s">
        <v>332</v>
      </c>
      <c r="E363" s="75">
        <v>7900</v>
      </c>
      <c r="F363" s="75">
        <v>2169.78</v>
      </c>
      <c r="G363" s="122">
        <f t="shared" si="18"/>
        <v>27.465569620253167</v>
      </c>
    </row>
    <row r="364" spans="1:7" ht="12.75" customHeight="1">
      <c r="A364" s="9"/>
      <c r="B364" s="1"/>
      <c r="C364" s="10"/>
      <c r="D364" s="169" t="s">
        <v>333</v>
      </c>
      <c r="E364" s="74"/>
      <c r="F364" s="74"/>
      <c r="G364" s="121"/>
    </row>
    <row r="365" spans="1:7" ht="12.75" customHeight="1">
      <c r="A365" s="9"/>
      <c r="B365" s="1"/>
      <c r="C365" s="11" t="s">
        <v>134</v>
      </c>
      <c r="D365" s="6" t="s">
        <v>135</v>
      </c>
      <c r="E365" s="72">
        <v>3900</v>
      </c>
      <c r="F365" s="72">
        <v>0</v>
      </c>
      <c r="G365" s="121">
        <f t="shared" si="18"/>
        <v>0</v>
      </c>
    </row>
    <row r="366" spans="1:7" ht="12.75" customHeight="1">
      <c r="A366" s="9"/>
      <c r="B366" s="1"/>
      <c r="C366" s="12" t="s">
        <v>18</v>
      </c>
      <c r="D366" s="7" t="s">
        <v>19</v>
      </c>
      <c r="E366" s="70">
        <v>28300</v>
      </c>
      <c r="F366" s="70">
        <v>4729.23</v>
      </c>
      <c r="G366" s="121">
        <f t="shared" si="18"/>
        <v>16.711060070671376</v>
      </c>
    </row>
    <row r="367" spans="1:7" ht="12.75" customHeight="1">
      <c r="A367" s="9"/>
      <c r="B367" s="1"/>
      <c r="C367" s="11" t="s">
        <v>79</v>
      </c>
      <c r="D367" s="7" t="s">
        <v>276</v>
      </c>
      <c r="E367" s="72">
        <v>14800</v>
      </c>
      <c r="F367" s="72">
        <v>1200</v>
      </c>
      <c r="G367" s="121">
        <f t="shared" si="18"/>
        <v>8.108108108108109</v>
      </c>
    </row>
    <row r="368" spans="1:7" ht="12.75" customHeight="1">
      <c r="A368" s="9"/>
      <c r="B368" s="1"/>
      <c r="C368" s="12" t="s">
        <v>10</v>
      </c>
      <c r="D368" s="7" t="s">
        <v>11</v>
      </c>
      <c r="E368" s="70">
        <v>1900</v>
      </c>
      <c r="F368" s="70">
        <v>0</v>
      </c>
      <c r="G368" s="121">
        <f t="shared" si="18"/>
        <v>0</v>
      </c>
    </row>
    <row r="369" spans="1:7" ht="12.75" customHeight="1">
      <c r="A369" s="9"/>
      <c r="B369" s="1"/>
      <c r="C369" s="12" t="s">
        <v>6</v>
      </c>
      <c r="D369" s="7" t="s">
        <v>7</v>
      </c>
      <c r="E369" s="70">
        <v>16700</v>
      </c>
      <c r="F369" s="70">
        <v>8436</v>
      </c>
      <c r="G369" s="121">
        <f t="shared" si="18"/>
        <v>50.51497005988024</v>
      </c>
    </row>
    <row r="370" spans="1:7" ht="12.75" customHeight="1">
      <c r="A370" s="9"/>
      <c r="B370" s="1"/>
      <c r="C370" s="12">
        <v>4440</v>
      </c>
      <c r="D370" s="7" t="s">
        <v>54</v>
      </c>
      <c r="E370" s="70">
        <v>11870</v>
      </c>
      <c r="F370" s="70">
        <v>7116</v>
      </c>
      <c r="G370" s="131">
        <f t="shared" si="18"/>
        <v>59.94945240101095</v>
      </c>
    </row>
    <row r="371" spans="1:11" ht="12.75" customHeight="1">
      <c r="A371" s="9"/>
      <c r="B371" s="1"/>
      <c r="C371" s="11" t="s">
        <v>162</v>
      </c>
      <c r="D371" s="8" t="s">
        <v>163</v>
      </c>
      <c r="E371" s="72">
        <v>16000</v>
      </c>
      <c r="F371" s="72">
        <v>0</v>
      </c>
      <c r="G371" s="122">
        <f t="shared" si="18"/>
        <v>0</v>
      </c>
      <c r="K371" s="113"/>
    </row>
    <row r="372" spans="1:7" ht="12.75" customHeight="1" thickBot="1">
      <c r="A372" s="9"/>
      <c r="B372" s="38"/>
      <c r="C372" s="177"/>
      <c r="D372" s="34" t="s">
        <v>165</v>
      </c>
      <c r="E372" s="73"/>
      <c r="F372" s="73"/>
      <c r="G372" s="279"/>
    </row>
    <row r="373" spans="1:9" ht="12.75" customHeight="1">
      <c r="A373" s="9"/>
      <c r="B373" s="49" t="s">
        <v>127</v>
      </c>
      <c r="C373" s="49"/>
      <c r="D373" s="46" t="s">
        <v>21</v>
      </c>
      <c r="E373" s="108">
        <f>SUM(E374:E374)</f>
        <v>51950</v>
      </c>
      <c r="F373" s="108">
        <f>SUM(F374:F374)</f>
        <v>0</v>
      </c>
      <c r="G373" s="124">
        <f aca="true" t="shared" si="19" ref="G373:G397">F373/E373*100</f>
        <v>0</v>
      </c>
      <c r="I373" s="113"/>
    </row>
    <row r="374" spans="1:7" ht="12.75" customHeight="1">
      <c r="A374" s="105"/>
      <c r="B374" s="118"/>
      <c r="C374" s="14">
        <v>4440</v>
      </c>
      <c r="D374" s="15" t="s">
        <v>54</v>
      </c>
      <c r="E374" s="178">
        <v>51950</v>
      </c>
      <c r="F374" s="178">
        <v>0</v>
      </c>
      <c r="G374" s="121">
        <f t="shared" si="19"/>
        <v>0</v>
      </c>
    </row>
    <row r="375" spans="1:7" ht="12.75" customHeight="1" thickBot="1">
      <c r="A375" s="23">
        <v>851</v>
      </c>
      <c r="B375" s="24"/>
      <c r="C375" s="25" t="s">
        <v>136</v>
      </c>
      <c r="D375" s="18" t="s">
        <v>81</v>
      </c>
      <c r="E375" s="76">
        <f>SUM(E396,E391,E380,E376)</f>
        <v>173975</v>
      </c>
      <c r="F375" s="76">
        <f>SUM(F396,F391,F380,F376)</f>
        <v>118095.34</v>
      </c>
      <c r="G375" s="315">
        <f t="shared" si="19"/>
        <v>67.8806380227044</v>
      </c>
    </row>
    <row r="376" spans="1:7" ht="12.75" customHeight="1">
      <c r="A376" s="346"/>
      <c r="B376" s="348" t="s">
        <v>360</v>
      </c>
      <c r="C376" s="348"/>
      <c r="D376" s="349" t="s">
        <v>361</v>
      </c>
      <c r="E376" s="353">
        <f>SUM(E377)</f>
        <v>10000</v>
      </c>
      <c r="F376" s="353">
        <f>SUM(F377)</f>
        <v>0</v>
      </c>
      <c r="G376" s="124">
        <f t="shared" si="19"/>
        <v>0</v>
      </c>
    </row>
    <row r="377" spans="1:7" ht="12.75" customHeight="1">
      <c r="A377" s="346"/>
      <c r="B377" s="347"/>
      <c r="C377" s="347" t="s">
        <v>235</v>
      </c>
      <c r="D377" s="370" t="s">
        <v>362</v>
      </c>
      <c r="E377" s="352">
        <v>10000</v>
      </c>
      <c r="F377" s="352">
        <v>0</v>
      </c>
      <c r="G377" s="380">
        <f t="shared" si="19"/>
        <v>0</v>
      </c>
    </row>
    <row r="378" spans="1:7" ht="12.75" customHeight="1">
      <c r="A378" s="346"/>
      <c r="B378" s="347"/>
      <c r="C378" s="347"/>
      <c r="D378" s="370" t="s">
        <v>363</v>
      </c>
      <c r="E378" s="352"/>
      <c r="F378" s="352"/>
      <c r="G378" s="371"/>
    </row>
    <row r="379" spans="1:7" ht="12.75" customHeight="1" thickBot="1">
      <c r="A379" s="346"/>
      <c r="B379" s="376"/>
      <c r="C379" s="376"/>
      <c r="D379" s="377" t="s">
        <v>262</v>
      </c>
      <c r="E379" s="378"/>
      <c r="F379" s="378"/>
      <c r="G379" s="379"/>
    </row>
    <row r="380" spans="1:7" ht="12.75" customHeight="1">
      <c r="A380" s="346"/>
      <c r="B380" s="373" t="s">
        <v>338</v>
      </c>
      <c r="C380" s="373"/>
      <c r="D380" s="374" t="s">
        <v>339</v>
      </c>
      <c r="E380" s="375">
        <f>SUM(E381:E390)</f>
        <v>100000</v>
      </c>
      <c r="F380" s="375">
        <f>SUM(F381:F390)</f>
        <v>99402.25</v>
      </c>
      <c r="G380" s="124">
        <f t="shared" si="19"/>
        <v>99.40225000000001</v>
      </c>
    </row>
    <row r="381" spans="1:7" ht="12.75" customHeight="1">
      <c r="A381" s="346"/>
      <c r="B381" s="372"/>
      <c r="C381" s="162" t="s">
        <v>334</v>
      </c>
      <c r="D381" s="6" t="s">
        <v>48</v>
      </c>
      <c r="E381" s="381">
        <v>3147.55</v>
      </c>
      <c r="F381" s="381">
        <v>2697.9</v>
      </c>
      <c r="G381" s="121">
        <f t="shared" si="19"/>
        <v>85.71428571428571</v>
      </c>
    </row>
    <row r="382" spans="1:7" ht="12.75" customHeight="1">
      <c r="A382" s="346"/>
      <c r="B382" s="372"/>
      <c r="C382" s="162" t="s">
        <v>354</v>
      </c>
      <c r="D382" s="6" t="s">
        <v>48</v>
      </c>
      <c r="E382" s="381">
        <v>352.45</v>
      </c>
      <c r="F382" s="381">
        <v>302.1</v>
      </c>
      <c r="G382" s="121">
        <f t="shared" si="19"/>
        <v>85.71428571428572</v>
      </c>
    </row>
    <row r="383" spans="1:7" ht="12.75" customHeight="1">
      <c r="A383" s="346"/>
      <c r="B383" s="372"/>
      <c r="C383" s="162" t="s">
        <v>335</v>
      </c>
      <c r="D383" s="7" t="s">
        <v>38</v>
      </c>
      <c r="E383" s="381">
        <v>538.23</v>
      </c>
      <c r="F383" s="381">
        <v>461.34</v>
      </c>
      <c r="G383" s="121">
        <f t="shared" si="19"/>
        <v>85.71428571428571</v>
      </c>
    </row>
    <row r="384" spans="1:7" ht="12.75" customHeight="1">
      <c r="A384" s="346"/>
      <c r="B384" s="372"/>
      <c r="C384" s="162" t="s">
        <v>355</v>
      </c>
      <c r="D384" s="7" t="s">
        <v>38</v>
      </c>
      <c r="E384" s="381">
        <v>60.27</v>
      </c>
      <c r="F384" s="381">
        <v>51.66</v>
      </c>
      <c r="G384" s="121">
        <f t="shared" si="19"/>
        <v>85.71428571428571</v>
      </c>
    </row>
    <row r="385" spans="1:7" ht="12.75" customHeight="1">
      <c r="A385" s="346"/>
      <c r="B385" s="372"/>
      <c r="C385" s="350" t="s">
        <v>336</v>
      </c>
      <c r="D385" s="357" t="s">
        <v>332</v>
      </c>
      <c r="E385" s="382">
        <v>77.14</v>
      </c>
      <c r="F385" s="382">
        <v>66.12</v>
      </c>
      <c r="G385" s="122">
        <f t="shared" si="19"/>
        <v>85.71428571428572</v>
      </c>
    </row>
    <row r="386" spans="1:7" ht="12.75" customHeight="1">
      <c r="A386" s="346"/>
      <c r="B386" s="372"/>
      <c r="C386" s="162"/>
      <c r="D386" s="169" t="s">
        <v>333</v>
      </c>
      <c r="E386" s="381"/>
      <c r="F386" s="381"/>
      <c r="G386" s="121"/>
    </row>
    <row r="387" spans="1:7" ht="12.75" customHeight="1">
      <c r="A387" s="346"/>
      <c r="B387" s="372"/>
      <c r="C387" s="350" t="s">
        <v>356</v>
      </c>
      <c r="D387" s="357" t="s">
        <v>332</v>
      </c>
      <c r="E387" s="382">
        <v>8.61</v>
      </c>
      <c r="F387" s="382">
        <v>7.38</v>
      </c>
      <c r="G387" s="122">
        <f t="shared" si="19"/>
        <v>85.71428571428572</v>
      </c>
    </row>
    <row r="388" spans="1:7" ht="12.75" customHeight="1">
      <c r="A388" s="346"/>
      <c r="B388" s="372"/>
      <c r="C388" s="10"/>
      <c r="D388" s="169" t="s">
        <v>333</v>
      </c>
      <c r="E388" s="381"/>
      <c r="F388" s="381"/>
      <c r="G388" s="171"/>
    </row>
    <row r="389" spans="1:7" ht="12.75" customHeight="1">
      <c r="A389" s="346"/>
      <c r="B389" s="347"/>
      <c r="C389" s="364" t="s">
        <v>297</v>
      </c>
      <c r="D389" s="7" t="s">
        <v>7</v>
      </c>
      <c r="E389" s="365">
        <v>86167.22</v>
      </c>
      <c r="F389" s="365">
        <v>86167.22</v>
      </c>
      <c r="G389" s="121">
        <f>F389/E389*100</f>
        <v>100</v>
      </c>
    </row>
    <row r="390" spans="1:7" ht="12.75" customHeight="1" thickBot="1">
      <c r="A390" s="346"/>
      <c r="B390" s="347"/>
      <c r="C390" s="347" t="s">
        <v>298</v>
      </c>
      <c r="D390" s="6" t="s">
        <v>7</v>
      </c>
      <c r="E390" s="352">
        <v>9648.53</v>
      </c>
      <c r="F390" s="352">
        <v>9648.53</v>
      </c>
      <c r="G390" s="123">
        <f>F390/E390*100</f>
        <v>100</v>
      </c>
    </row>
    <row r="391" spans="1:7" ht="12.75" customHeight="1">
      <c r="A391" s="103"/>
      <c r="B391" s="54" t="s">
        <v>166</v>
      </c>
      <c r="C391" s="54"/>
      <c r="D391" s="53" t="s">
        <v>283</v>
      </c>
      <c r="E391" s="77">
        <f>SUM(E392:E395)</f>
        <v>3000</v>
      </c>
      <c r="F391" s="77">
        <f>SUM(F392:F395)</f>
        <v>0</v>
      </c>
      <c r="G391" s="124">
        <f t="shared" si="19"/>
        <v>0</v>
      </c>
    </row>
    <row r="392" spans="1:7" ht="12.75" customHeight="1">
      <c r="A392" s="103"/>
      <c r="B392" s="114"/>
      <c r="C392" s="364" t="s">
        <v>18</v>
      </c>
      <c r="D392" s="7" t="s">
        <v>19</v>
      </c>
      <c r="E392" s="365">
        <v>920</v>
      </c>
      <c r="F392" s="365">
        <v>0</v>
      </c>
      <c r="G392" s="121">
        <f t="shared" si="19"/>
        <v>0</v>
      </c>
    </row>
    <row r="393" spans="1:7" ht="12.75" customHeight="1">
      <c r="A393" s="103"/>
      <c r="B393" s="114"/>
      <c r="C393" s="222" t="s">
        <v>6</v>
      </c>
      <c r="D393" s="7" t="s">
        <v>7</v>
      </c>
      <c r="E393" s="365">
        <v>1080</v>
      </c>
      <c r="F393" s="365">
        <v>0</v>
      </c>
      <c r="G393" s="121">
        <f t="shared" si="19"/>
        <v>0</v>
      </c>
    </row>
    <row r="394" spans="1:9" ht="12.75" customHeight="1">
      <c r="A394" s="103"/>
      <c r="B394" s="104"/>
      <c r="C394" s="14" t="s">
        <v>162</v>
      </c>
      <c r="D394" s="8" t="s">
        <v>163</v>
      </c>
      <c r="E394" s="188">
        <v>1000</v>
      </c>
      <c r="F394" s="188">
        <v>0</v>
      </c>
      <c r="G394" s="122">
        <f t="shared" si="19"/>
        <v>0</v>
      </c>
      <c r="I394" s="113"/>
    </row>
    <row r="395" spans="1:9" ht="12.75" customHeight="1" thickBot="1">
      <c r="A395" s="103"/>
      <c r="B395" s="104"/>
      <c r="C395" s="43"/>
      <c r="D395" s="8" t="s">
        <v>165</v>
      </c>
      <c r="E395" s="188"/>
      <c r="F395" s="188"/>
      <c r="G395" s="151"/>
      <c r="I395" s="113"/>
    </row>
    <row r="396" spans="1:9" ht="12.75" customHeight="1">
      <c r="A396" s="9"/>
      <c r="B396" s="50">
        <v>85154</v>
      </c>
      <c r="C396" s="50"/>
      <c r="D396" s="51" t="s">
        <v>82</v>
      </c>
      <c r="E396" s="69">
        <f>SUM(E397:E412)</f>
        <v>60975</v>
      </c>
      <c r="F396" s="69">
        <f>SUM(F397:F412)</f>
        <v>18693.09</v>
      </c>
      <c r="G396" s="124">
        <f t="shared" si="19"/>
        <v>30.656974169741698</v>
      </c>
      <c r="I396" s="113"/>
    </row>
    <row r="397" spans="1:9" ht="12.75" customHeight="1">
      <c r="A397" s="9"/>
      <c r="B397" s="48"/>
      <c r="C397" s="166" t="s">
        <v>216</v>
      </c>
      <c r="D397" s="301" t="s">
        <v>205</v>
      </c>
      <c r="E397" s="167">
        <v>1500</v>
      </c>
      <c r="F397" s="167">
        <v>0</v>
      </c>
      <c r="G397" s="122">
        <f t="shared" si="19"/>
        <v>0</v>
      </c>
      <c r="I397" s="113"/>
    </row>
    <row r="398" spans="1:9" ht="12.75" customHeight="1">
      <c r="A398" s="9"/>
      <c r="B398" s="48"/>
      <c r="C398" s="166"/>
      <c r="D398" s="8" t="s">
        <v>218</v>
      </c>
      <c r="E398" s="167"/>
      <c r="F398" s="167"/>
      <c r="G398" s="172"/>
      <c r="I398" s="113"/>
    </row>
    <row r="399" spans="1:9" ht="12.75" customHeight="1">
      <c r="A399" s="9"/>
      <c r="B399" s="48"/>
      <c r="C399" s="166"/>
      <c r="D399" s="8" t="s">
        <v>217</v>
      </c>
      <c r="E399" s="167"/>
      <c r="F399" s="167"/>
      <c r="G399" s="172"/>
      <c r="I399" s="113"/>
    </row>
    <row r="400" spans="1:9" ht="12.75" customHeight="1">
      <c r="A400" s="9"/>
      <c r="B400" s="48"/>
      <c r="C400" s="247"/>
      <c r="D400" s="8" t="s">
        <v>219</v>
      </c>
      <c r="E400" s="167"/>
      <c r="F400" s="167"/>
      <c r="G400" s="172"/>
      <c r="I400" s="113"/>
    </row>
    <row r="401" spans="1:9" ht="12.75" customHeight="1">
      <c r="A401" s="9"/>
      <c r="B401" s="48"/>
      <c r="C401" s="235"/>
      <c r="D401" s="228" t="s">
        <v>220</v>
      </c>
      <c r="E401" s="163"/>
      <c r="F401" s="163"/>
      <c r="G401" s="171"/>
      <c r="I401" s="113"/>
    </row>
    <row r="402" spans="1:9" ht="12.75" customHeight="1">
      <c r="A402" s="9"/>
      <c r="B402" s="48"/>
      <c r="C402" s="162" t="s">
        <v>37</v>
      </c>
      <c r="D402" s="7" t="s">
        <v>38</v>
      </c>
      <c r="E402" s="163">
        <v>1675</v>
      </c>
      <c r="F402" s="163">
        <v>606.16</v>
      </c>
      <c r="G402" s="131">
        <f>F402/E402*100</f>
        <v>36.18865671641791</v>
      </c>
      <c r="I402" s="113"/>
    </row>
    <row r="403" spans="1:9" ht="12.75" customHeight="1">
      <c r="A403" s="9"/>
      <c r="B403" s="48"/>
      <c r="C403" s="162" t="s">
        <v>39</v>
      </c>
      <c r="D403" s="357" t="s">
        <v>332</v>
      </c>
      <c r="E403" s="163">
        <v>240</v>
      </c>
      <c r="F403" s="163">
        <v>0</v>
      </c>
      <c r="G403" s="122">
        <f>F403/E403*100</f>
        <v>0</v>
      </c>
      <c r="I403" s="113"/>
    </row>
    <row r="404" spans="1:9" ht="12.75" customHeight="1">
      <c r="A404" s="9"/>
      <c r="B404" s="48"/>
      <c r="C404" s="162"/>
      <c r="D404" s="169" t="s">
        <v>333</v>
      </c>
      <c r="E404" s="163"/>
      <c r="F404" s="163"/>
      <c r="G404" s="171"/>
      <c r="I404" s="113"/>
    </row>
    <row r="405" spans="1:7" ht="12.75" customHeight="1">
      <c r="A405" s="9"/>
      <c r="B405" s="11"/>
      <c r="C405" s="10" t="s">
        <v>134</v>
      </c>
      <c r="D405" s="6" t="s">
        <v>135</v>
      </c>
      <c r="E405" s="74">
        <v>38028</v>
      </c>
      <c r="F405" s="74">
        <v>12782</v>
      </c>
      <c r="G405" s="131">
        <f aca="true" t="shared" si="20" ref="G405:G412">F405/E405*100</f>
        <v>33.61207531292732</v>
      </c>
    </row>
    <row r="406" spans="1:7" ht="12.75" customHeight="1">
      <c r="A406" s="9"/>
      <c r="B406" s="11"/>
      <c r="C406" s="12">
        <v>4210</v>
      </c>
      <c r="D406" s="7" t="s">
        <v>19</v>
      </c>
      <c r="E406" s="70">
        <v>500</v>
      </c>
      <c r="F406" s="70">
        <v>0</v>
      </c>
      <c r="G406" s="131">
        <f t="shared" si="20"/>
        <v>0</v>
      </c>
    </row>
    <row r="407" spans="1:7" ht="12.75" customHeight="1">
      <c r="A407" s="9"/>
      <c r="B407" s="11"/>
      <c r="C407" s="12" t="s">
        <v>245</v>
      </c>
      <c r="D407" s="7" t="s">
        <v>284</v>
      </c>
      <c r="E407" s="70">
        <v>1822</v>
      </c>
      <c r="F407" s="70">
        <v>0</v>
      </c>
      <c r="G407" s="131">
        <f t="shared" si="20"/>
        <v>0</v>
      </c>
    </row>
    <row r="408" spans="1:7" ht="12.75" customHeight="1">
      <c r="A408" s="9"/>
      <c r="B408" s="11"/>
      <c r="C408" s="12">
        <v>4260</v>
      </c>
      <c r="D408" s="7" t="s">
        <v>11</v>
      </c>
      <c r="E408" s="70">
        <v>1200</v>
      </c>
      <c r="F408" s="70">
        <v>384.93</v>
      </c>
      <c r="G408" s="131">
        <f t="shared" si="20"/>
        <v>32.0775</v>
      </c>
    </row>
    <row r="409" spans="1:7" ht="12.75" customHeight="1">
      <c r="A409" s="9"/>
      <c r="B409" s="11"/>
      <c r="C409" s="12">
        <v>4300</v>
      </c>
      <c r="D409" s="7" t="s">
        <v>7</v>
      </c>
      <c r="E409" s="70">
        <v>13460</v>
      </c>
      <c r="F409" s="70">
        <v>4920</v>
      </c>
      <c r="G409" s="131">
        <f t="shared" si="20"/>
        <v>36.55274888558692</v>
      </c>
    </row>
    <row r="410" spans="1:10" ht="12.75" customHeight="1">
      <c r="A410" s="45"/>
      <c r="B410" s="11"/>
      <c r="C410" s="14" t="s">
        <v>161</v>
      </c>
      <c r="D410" s="15" t="s">
        <v>173</v>
      </c>
      <c r="E410" s="75">
        <v>2450</v>
      </c>
      <c r="F410" s="75">
        <v>0</v>
      </c>
      <c r="G410" s="122">
        <f t="shared" si="20"/>
        <v>0</v>
      </c>
      <c r="J410" s="113"/>
    </row>
    <row r="411" spans="1:7" ht="12.75" customHeight="1">
      <c r="A411" s="45"/>
      <c r="B411" s="11"/>
      <c r="C411" s="130"/>
      <c r="D411" s="6" t="s">
        <v>172</v>
      </c>
      <c r="E411" s="74"/>
      <c r="F411" s="74"/>
      <c r="G411" s="366"/>
    </row>
    <row r="412" spans="1:7" ht="12.75" customHeight="1">
      <c r="A412" s="105"/>
      <c r="B412" s="10"/>
      <c r="C412" s="130" t="s">
        <v>51</v>
      </c>
      <c r="D412" s="7" t="s">
        <v>52</v>
      </c>
      <c r="E412" s="74">
        <v>100</v>
      </c>
      <c r="F412" s="74">
        <v>0</v>
      </c>
      <c r="G412" s="131">
        <f t="shared" si="20"/>
        <v>0</v>
      </c>
    </row>
    <row r="413" spans="1:12" ht="12.75" customHeight="1" thickBot="1">
      <c r="A413" s="23" t="s">
        <v>121</v>
      </c>
      <c r="B413" s="24"/>
      <c r="C413" s="24"/>
      <c r="D413" s="21" t="s">
        <v>122</v>
      </c>
      <c r="E413" s="82">
        <f>SUM(E447,E454,E463,E494,E503,E419,E436,E456,E425,E486,E3,E423,E415,E501)</f>
        <v>3419473</v>
      </c>
      <c r="F413" s="82">
        <f>SUM(F447,F454,F463,F494,F503,F419,F436,F456,F425,F486,F3,F423,F415,F501)</f>
        <v>1452359.04</v>
      </c>
      <c r="G413" s="309">
        <f aca="true" t="shared" si="21" ref="G413:G419">F413/E413*100</f>
        <v>42.47318344084016</v>
      </c>
      <c r="H413" s="202"/>
      <c r="I413" s="113"/>
      <c r="J413" s="113"/>
      <c r="K413" s="113"/>
      <c r="L413" s="113"/>
    </row>
    <row r="414" spans="1:12" ht="12.75" customHeight="1" thickBot="1">
      <c r="A414" s="13"/>
      <c r="B414" s="100"/>
      <c r="C414" s="100"/>
      <c r="D414" s="101" t="s">
        <v>181</v>
      </c>
      <c r="E414" s="102">
        <f>SUM(E415)</f>
        <v>2094</v>
      </c>
      <c r="F414" s="102">
        <f>SUM(F415)</f>
        <v>1553.17</v>
      </c>
      <c r="G414" s="214">
        <f t="shared" si="21"/>
        <v>74.17239732569246</v>
      </c>
      <c r="H414" s="183"/>
      <c r="I414" s="113"/>
      <c r="J414" s="113"/>
      <c r="K414" s="113"/>
      <c r="L414" s="113"/>
    </row>
    <row r="415" spans="1:12" ht="12.75" customHeight="1">
      <c r="A415" s="9"/>
      <c r="B415" s="50" t="s">
        <v>145</v>
      </c>
      <c r="C415" s="317"/>
      <c r="D415" s="198" t="s">
        <v>86</v>
      </c>
      <c r="E415" s="69">
        <f>SUM(E416:E417)</f>
        <v>2094</v>
      </c>
      <c r="F415" s="69">
        <f>SUM(F416:F417)</f>
        <v>1553.17</v>
      </c>
      <c r="G415" s="127">
        <f t="shared" si="21"/>
        <v>74.17239732569246</v>
      </c>
      <c r="H415" s="183"/>
      <c r="I415" s="113"/>
      <c r="J415" s="113"/>
      <c r="K415" s="113"/>
      <c r="L415" s="113"/>
    </row>
    <row r="416" spans="1:12" ht="12.75" customHeight="1">
      <c r="A416" s="9"/>
      <c r="B416" s="11"/>
      <c r="C416" s="12" t="s">
        <v>128</v>
      </c>
      <c r="D416" s="318" t="s">
        <v>83</v>
      </c>
      <c r="E416" s="170">
        <v>2052.12</v>
      </c>
      <c r="F416" s="170">
        <v>1522.72</v>
      </c>
      <c r="G416" s="121">
        <f t="shared" si="21"/>
        <v>74.20228836520282</v>
      </c>
      <c r="H416" s="183"/>
      <c r="I416" s="113"/>
      <c r="J416" s="113"/>
      <c r="K416" s="113"/>
      <c r="L416" s="113"/>
    </row>
    <row r="417" spans="1:12" ht="12.75" customHeight="1" thickBot="1">
      <c r="A417" s="9"/>
      <c r="B417" s="33"/>
      <c r="C417" s="33" t="s">
        <v>18</v>
      </c>
      <c r="D417" s="34" t="s">
        <v>19</v>
      </c>
      <c r="E417" s="319">
        <v>41.88</v>
      </c>
      <c r="F417" s="319">
        <v>30.45</v>
      </c>
      <c r="G417" s="123">
        <f t="shared" si="21"/>
        <v>72.70773638968481</v>
      </c>
      <c r="H417" s="183"/>
      <c r="I417" s="113"/>
      <c r="J417" s="113"/>
      <c r="K417" s="113"/>
      <c r="L417" s="113"/>
    </row>
    <row r="418" spans="1:14" ht="12.75" customHeight="1">
      <c r="A418" s="9"/>
      <c r="B418" s="11"/>
      <c r="C418" s="11"/>
      <c r="D418" s="35" t="s">
        <v>182</v>
      </c>
      <c r="E418" s="86">
        <f>SUM(E447,E454,E463,E494,E503,E419,E436,E456,E425,E486,E423,E501)</f>
        <v>3417379</v>
      </c>
      <c r="F418" s="86">
        <f>SUM(F447,F454,F463,F494,F503,F419,F436,F456,F425,F486,F423,F501)</f>
        <v>1450805.87</v>
      </c>
      <c r="G418" s="147">
        <f t="shared" si="21"/>
        <v>42.45375973809168</v>
      </c>
      <c r="N418" s="113"/>
    </row>
    <row r="419" spans="1:7" ht="12.75" customHeight="1">
      <c r="A419" s="9"/>
      <c r="B419" s="49" t="s">
        <v>141</v>
      </c>
      <c r="C419" s="49"/>
      <c r="D419" s="60" t="s">
        <v>142</v>
      </c>
      <c r="E419" s="112">
        <f>SUM(E420:E421)</f>
        <v>400000</v>
      </c>
      <c r="F419" s="112">
        <f>SUM(F420:F421)</f>
        <v>166050.2</v>
      </c>
      <c r="G419" s="124">
        <f t="shared" si="21"/>
        <v>41.512550000000005</v>
      </c>
    </row>
    <row r="420" spans="1:7" ht="12.75" customHeight="1">
      <c r="A420" s="9"/>
      <c r="B420" s="14"/>
      <c r="C420" s="12" t="s">
        <v>6</v>
      </c>
      <c r="D420" s="259" t="s">
        <v>7</v>
      </c>
      <c r="E420" s="249">
        <v>0</v>
      </c>
      <c r="F420" s="249">
        <v>0</v>
      </c>
      <c r="G420" s="131">
        <v>0</v>
      </c>
    </row>
    <row r="421" spans="1:11" ht="12.75" customHeight="1">
      <c r="A421" s="9"/>
      <c r="B421" s="11"/>
      <c r="C421" s="11" t="s">
        <v>213</v>
      </c>
      <c r="D421" s="8" t="s">
        <v>280</v>
      </c>
      <c r="E421" s="250">
        <v>400000</v>
      </c>
      <c r="F421" s="250">
        <v>166050.2</v>
      </c>
      <c r="G421" s="122">
        <f aca="true" t="shared" si="22" ref="G421:G433">F421/E421*100</f>
        <v>41.512550000000005</v>
      </c>
      <c r="J421" s="113"/>
      <c r="K421" s="182"/>
    </row>
    <row r="422" spans="1:11" ht="12.75" customHeight="1" thickBot="1">
      <c r="A422" s="9"/>
      <c r="B422" s="33"/>
      <c r="C422" s="33"/>
      <c r="D422" s="34" t="s">
        <v>281</v>
      </c>
      <c r="E422" s="251"/>
      <c r="F422" s="251"/>
      <c r="G422" s="151"/>
      <c r="H422" s="58"/>
      <c r="J422" s="113"/>
      <c r="K422" s="182"/>
    </row>
    <row r="423" spans="1:11" ht="12.75" customHeight="1">
      <c r="A423" s="9"/>
      <c r="B423" s="50" t="s">
        <v>307</v>
      </c>
      <c r="C423" s="50"/>
      <c r="D423" s="51" t="s">
        <v>308</v>
      </c>
      <c r="E423" s="69">
        <f>SUM(E424)</f>
        <v>120000</v>
      </c>
      <c r="F423" s="69">
        <f>SUM(F424)</f>
        <v>23919.6</v>
      </c>
      <c r="G423" s="124">
        <f>F423/E423*100</f>
        <v>19.932999999999996</v>
      </c>
      <c r="H423" s="3"/>
      <c r="J423" s="113"/>
      <c r="K423" s="182"/>
    </row>
    <row r="424" spans="1:11" ht="12.75" customHeight="1" thickBot="1">
      <c r="A424" s="9"/>
      <c r="B424" s="31"/>
      <c r="C424" s="10" t="s">
        <v>6</v>
      </c>
      <c r="D424" s="320" t="s">
        <v>7</v>
      </c>
      <c r="E424" s="250">
        <v>120000</v>
      </c>
      <c r="F424" s="250">
        <v>23919.6</v>
      </c>
      <c r="G424" s="122">
        <f t="shared" si="22"/>
        <v>19.932999999999996</v>
      </c>
      <c r="H424" s="3"/>
      <c r="J424" s="113"/>
      <c r="K424" s="182"/>
    </row>
    <row r="425" spans="1:10" ht="12.75" customHeight="1">
      <c r="A425" s="9"/>
      <c r="B425" s="48" t="s">
        <v>250</v>
      </c>
      <c r="C425" s="305"/>
      <c r="D425" s="306" t="s">
        <v>289</v>
      </c>
      <c r="E425" s="307">
        <f>SUM(E427:E434)</f>
        <v>9200</v>
      </c>
      <c r="F425" s="307">
        <f>SUM(F427:F434)</f>
        <v>0</v>
      </c>
      <c r="G425" s="295">
        <f t="shared" si="22"/>
        <v>0</v>
      </c>
      <c r="J425" s="113"/>
    </row>
    <row r="426" spans="1:10" ht="12.75" customHeight="1">
      <c r="A426" s="9"/>
      <c r="B426" s="49"/>
      <c r="C426" s="49"/>
      <c r="D426" s="46" t="s">
        <v>290</v>
      </c>
      <c r="E426" s="67"/>
      <c r="F426" s="67"/>
      <c r="G426" s="124"/>
      <c r="J426" s="113"/>
    </row>
    <row r="427" spans="1:10" ht="12.75" customHeight="1">
      <c r="A427" s="9"/>
      <c r="B427" s="48"/>
      <c r="C427" s="162" t="s">
        <v>37</v>
      </c>
      <c r="D427" s="7" t="s">
        <v>38</v>
      </c>
      <c r="E427" s="163">
        <v>600</v>
      </c>
      <c r="F427" s="163">
        <v>0</v>
      </c>
      <c r="G427" s="131">
        <f t="shared" si="22"/>
        <v>0</v>
      </c>
      <c r="J427" s="113"/>
    </row>
    <row r="428" spans="1:10" ht="12.75" customHeight="1">
      <c r="A428" s="9"/>
      <c r="B428" s="48"/>
      <c r="C428" s="162" t="s">
        <v>39</v>
      </c>
      <c r="D428" s="357" t="s">
        <v>332</v>
      </c>
      <c r="E428" s="351">
        <v>80</v>
      </c>
      <c r="F428" s="351">
        <v>0</v>
      </c>
      <c r="G428" s="122">
        <f t="shared" si="22"/>
        <v>0</v>
      </c>
      <c r="J428" s="113"/>
    </row>
    <row r="429" spans="1:10" ht="12.75" customHeight="1">
      <c r="A429" s="9"/>
      <c r="B429" s="48"/>
      <c r="C429" s="162"/>
      <c r="D429" s="169" t="s">
        <v>333</v>
      </c>
      <c r="E429" s="163"/>
      <c r="F429" s="163"/>
      <c r="G429" s="171"/>
      <c r="J429" s="113"/>
    </row>
    <row r="430" spans="1:10" ht="12.75" customHeight="1">
      <c r="A430" s="9"/>
      <c r="B430" s="11"/>
      <c r="C430" s="10" t="s">
        <v>134</v>
      </c>
      <c r="D430" s="6" t="s">
        <v>135</v>
      </c>
      <c r="E430" s="237">
        <v>3240</v>
      </c>
      <c r="F430" s="237">
        <v>0</v>
      </c>
      <c r="G430" s="131">
        <f t="shared" si="22"/>
        <v>0</v>
      </c>
      <c r="J430" s="113"/>
    </row>
    <row r="431" spans="1:7" ht="12.75" customHeight="1">
      <c r="A431" s="9"/>
      <c r="B431" s="11"/>
      <c r="C431" s="10" t="s">
        <v>18</v>
      </c>
      <c r="D431" s="6" t="s">
        <v>19</v>
      </c>
      <c r="E431" s="237">
        <v>100</v>
      </c>
      <c r="F431" s="237">
        <v>0</v>
      </c>
      <c r="G431" s="131">
        <f t="shared" si="22"/>
        <v>0</v>
      </c>
    </row>
    <row r="432" spans="1:7" ht="12.75" customHeight="1">
      <c r="A432" s="9"/>
      <c r="B432" s="11"/>
      <c r="C432" s="12" t="s">
        <v>6</v>
      </c>
      <c r="D432" s="7" t="s">
        <v>7</v>
      </c>
      <c r="E432" s="249">
        <v>4680</v>
      </c>
      <c r="F432" s="249">
        <v>0</v>
      </c>
      <c r="G432" s="131">
        <f t="shared" si="22"/>
        <v>0</v>
      </c>
    </row>
    <row r="433" spans="1:7" ht="12.75" customHeight="1">
      <c r="A433" s="9"/>
      <c r="B433" s="11"/>
      <c r="C433" s="11" t="s">
        <v>162</v>
      </c>
      <c r="D433" s="8" t="s">
        <v>163</v>
      </c>
      <c r="E433" s="250">
        <v>500</v>
      </c>
      <c r="F433" s="250">
        <v>0</v>
      </c>
      <c r="G433" s="122">
        <f t="shared" si="22"/>
        <v>0</v>
      </c>
    </row>
    <row r="434" spans="1:7" ht="12.75" customHeight="1" thickBot="1">
      <c r="A434" s="9"/>
      <c r="B434" s="33"/>
      <c r="C434" s="177"/>
      <c r="D434" s="34" t="s">
        <v>165</v>
      </c>
      <c r="E434" s="251"/>
      <c r="F434" s="251"/>
      <c r="G434" s="151"/>
    </row>
    <row r="435" spans="1:7" ht="12.75" customHeight="1">
      <c r="A435" s="9"/>
      <c r="B435" s="48" t="s">
        <v>143</v>
      </c>
      <c r="C435" s="48"/>
      <c r="D435" s="55" t="s">
        <v>246</v>
      </c>
      <c r="E435" s="80"/>
      <c r="F435" s="80"/>
      <c r="G435" s="139"/>
    </row>
    <row r="436" spans="1:7" ht="12.75" customHeight="1">
      <c r="A436" s="9"/>
      <c r="B436" s="48"/>
      <c r="C436" s="48"/>
      <c r="D436" s="55" t="s">
        <v>247</v>
      </c>
      <c r="E436" s="85">
        <f>SUM(E440:E445)</f>
        <v>34975</v>
      </c>
      <c r="F436" s="85">
        <f>SUM(F440:F445)</f>
        <v>13428.2</v>
      </c>
      <c r="G436" s="127">
        <f>F436/E436*100</f>
        <v>38.39370979270908</v>
      </c>
    </row>
    <row r="437" spans="1:7" ht="12.75" customHeight="1">
      <c r="A437" s="9"/>
      <c r="B437" s="48"/>
      <c r="C437" s="48"/>
      <c r="D437" s="55" t="s">
        <v>248</v>
      </c>
      <c r="E437" s="85"/>
      <c r="F437" s="85"/>
      <c r="G437" s="139"/>
    </row>
    <row r="438" spans="1:7" ht="12.75" customHeight="1">
      <c r="A438" s="9"/>
      <c r="B438" s="48"/>
      <c r="C438" s="48"/>
      <c r="D438" s="55" t="s">
        <v>285</v>
      </c>
      <c r="E438" s="85"/>
      <c r="F438" s="85"/>
      <c r="G438" s="139"/>
    </row>
    <row r="439" spans="1:7" ht="12.75" customHeight="1">
      <c r="A439" s="9"/>
      <c r="B439" s="49"/>
      <c r="C439" s="49"/>
      <c r="D439" s="46" t="s">
        <v>249</v>
      </c>
      <c r="E439" s="67"/>
      <c r="F439" s="67"/>
      <c r="G439" s="121"/>
    </row>
    <row r="440" spans="1:7" ht="12.75" customHeight="1">
      <c r="A440" s="9"/>
      <c r="B440" s="48"/>
      <c r="C440" s="11" t="s">
        <v>197</v>
      </c>
      <c r="D440" s="173" t="s">
        <v>292</v>
      </c>
      <c r="E440" s="167">
        <v>500</v>
      </c>
      <c r="F440" s="167">
        <v>0</v>
      </c>
      <c r="G440" s="122">
        <f>F440/E440*100</f>
        <v>0</v>
      </c>
    </row>
    <row r="441" spans="1:7" ht="12.75" customHeight="1">
      <c r="A441" s="9"/>
      <c r="B441" s="48"/>
      <c r="C441" s="11"/>
      <c r="D441" s="173" t="s">
        <v>198</v>
      </c>
      <c r="E441" s="85"/>
      <c r="F441" s="85"/>
      <c r="G441" s="294"/>
    </row>
    <row r="442" spans="1:11" ht="12.75" customHeight="1">
      <c r="A442" s="9"/>
      <c r="B442" s="48"/>
      <c r="C442" s="11"/>
      <c r="D442" s="173" t="s">
        <v>291</v>
      </c>
      <c r="E442" s="85"/>
      <c r="F442" s="85"/>
      <c r="G442" s="139"/>
      <c r="K442" s="113"/>
    </row>
    <row r="443" spans="1:11" ht="12.75" customHeight="1">
      <c r="A443" s="9"/>
      <c r="B443" s="48"/>
      <c r="C443" s="11"/>
      <c r="D443" s="173" t="s">
        <v>199</v>
      </c>
      <c r="E443" s="85"/>
      <c r="F443" s="85"/>
      <c r="G443" s="207"/>
      <c r="K443" s="113"/>
    </row>
    <row r="444" spans="1:11" ht="12.75" customHeight="1">
      <c r="A444" s="9"/>
      <c r="B444" s="48"/>
      <c r="C444" s="11"/>
      <c r="D444" s="173" t="s">
        <v>200</v>
      </c>
      <c r="E444" s="85"/>
      <c r="F444" s="85"/>
      <c r="G444" s="275"/>
      <c r="K444" s="113"/>
    </row>
    <row r="445" spans="1:11" ht="12.75" customHeight="1" thickBot="1">
      <c r="A445" s="9"/>
      <c r="B445" s="38"/>
      <c r="C445" s="31" t="s">
        <v>128</v>
      </c>
      <c r="D445" s="32" t="s">
        <v>83</v>
      </c>
      <c r="E445" s="71">
        <v>34475</v>
      </c>
      <c r="F445" s="71">
        <v>13428.2</v>
      </c>
      <c r="G445" s="234">
        <f>F445/E445*100</f>
        <v>38.950543872371284</v>
      </c>
      <c r="K445" s="113"/>
    </row>
    <row r="446" spans="1:11" ht="12.75" customHeight="1">
      <c r="A446" s="9"/>
      <c r="B446" s="48" t="s">
        <v>144</v>
      </c>
      <c r="C446" s="48"/>
      <c r="D446" s="55" t="s">
        <v>251</v>
      </c>
      <c r="E446" s="80"/>
      <c r="F446" s="80"/>
      <c r="G446" s="128"/>
      <c r="K446" s="113"/>
    </row>
    <row r="447" spans="1:11" ht="12.75" customHeight="1">
      <c r="A447" s="9"/>
      <c r="B447" s="49"/>
      <c r="C447" s="49"/>
      <c r="D447" s="46" t="s">
        <v>131</v>
      </c>
      <c r="E447" s="67">
        <f>SUM(E448:E453)</f>
        <v>619231</v>
      </c>
      <c r="F447" s="67">
        <f>SUM(F448:F453)</f>
        <v>242565.49</v>
      </c>
      <c r="G447" s="124">
        <f>F447/E447*100</f>
        <v>39.172052109794244</v>
      </c>
      <c r="K447" s="113"/>
    </row>
    <row r="448" spans="1:7" ht="12.75" customHeight="1">
      <c r="A448" s="9"/>
      <c r="B448" s="48"/>
      <c r="C448" s="11" t="s">
        <v>197</v>
      </c>
      <c r="D448" s="173" t="s">
        <v>292</v>
      </c>
      <c r="E448" s="167">
        <v>500</v>
      </c>
      <c r="F448" s="167">
        <v>0</v>
      </c>
      <c r="G448" s="172">
        <f>F448/E448*100</f>
        <v>0</v>
      </c>
    </row>
    <row r="449" spans="1:11" ht="12.75" customHeight="1">
      <c r="A449" s="9"/>
      <c r="B449" s="48"/>
      <c r="C449" s="11"/>
      <c r="D449" s="173" t="s">
        <v>198</v>
      </c>
      <c r="E449" s="85"/>
      <c r="F449" s="85"/>
      <c r="G449" s="139"/>
      <c r="J449" s="129"/>
      <c r="K449" s="113"/>
    </row>
    <row r="450" spans="1:10" ht="12.75" customHeight="1">
      <c r="A450" s="9"/>
      <c r="B450" s="48"/>
      <c r="C450" s="11"/>
      <c r="D450" s="173" t="s">
        <v>291</v>
      </c>
      <c r="E450" s="85"/>
      <c r="F450" s="85"/>
      <c r="G450" s="139"/>
      <c r="J450" s="129"/>
    </row>
    <row r="451" spans="1:10" ht="12.75" customHeight="1">
      <c r="A451" s="9"/>
      <c r="B451" s="48"/>
      <c r="C451" s="11"/>
      <c r="D451" s="173" t="s">
        <v>199</v>
      </c>
      <c r="E451" s="85"/>
      <c r="F451" s="85"/>
      <c r="G451" s="127"/>
      <c r="J451" s="129"/>
    </row>
    <row r="452" spans="1:10" ht="12.75" customHeight="1">
      <c r="A452" s="9"/>
      <c r="B452" s="48"/>
      <c r="C452" s="11"/>
      <c r="D452" s="173" t="s">
        <v>200</v>
      </c>
      <c r="E452" s="85"/>
      <c r="F452" s="85"/>
      <c r="G452" s="121"/>
      <c r="J452" s="129"/>
    </row>
    <row r="453" spans="1:10" ht="12.75" customHeight="1" thickBot="1">
      <c r="A453" s="9"/>
      <c r="B453" s="33"/>
      <c r="C453" s="31">
        <v>3110</v>
      </c>
      <c r="D453" s="32" t="s">
        <v>83</v>
      </c>
      <c r="E453" s="71">
        <v>618731</v>
      </c>
      <c r="F453" s="71">
        <v>242565.49</v>
      </c>
      <c r="G453" s="123">
        <f>F453/E453*100</f>
        <v>39.20370726535441</v>
      </c>
      <c r="J453" s="129"/>
    </row>
    <row r="454" spans="1:10" ht="12.75" customHeight="1">
      <c r="A454" s="9"/>
      <c r="B454" s="49" t="s">
        <v>145</v>
      </c>
      <c r="C454" s="49"/>
      <c r="D454" s="46" t="s">
        <v>86</v>
      </c>
      <c r="E454" s="67">
        <f>SUM(E455)</f>
        <v>165000</v>
      </c>
      <c r="F454" s="67">
        <f>SUM(F455)</f>
        <v>53862.54</v>
      </c>
      <c r="G454" s="124">
        <f>F454/E454*100</f>
        <v>32.64396363636364</v>
      </c>
      <c r="J454" s="129"/>
    </row>
    <row r="455" spans="1:10" ht="12.75" customHeight="1" thickBot="1">
      <c r="A455" s="9"/>
      <c r="B455" s="31"/>
      <c r="C455" s="31">
        <v>3110</v>
      </c>
      <c r="D455" s="32" t="s">
        <v>83</v>
      </c>
      <c r="E455" s="71">
        <v>165000</v>
      </c>
      <c r="F455" s="71">
        <v>53862.54</v>
      </c>
      <c r="G455" s="123">
        <f>F455/E455*100</f>
        <v>32.64396363636364</v>
      </c>
      <c r="J455" s="129"/>
    </row>
    <row r="456" spans="1:10" ht="12.75" customHeight="1">
      <c r="A456" s="9"/>
      <c r="B456" s="50" t="s">
        <v>194</v>
      </c>
      <c r="C456" s="50"/>
      <c r="D456" s="51" t="s">
        <v>195</v>
      </c>
      <c r="E456" s="69">
        <f>SUM(E457:E462)</f>
        <v>310405</v>
      </c>
      <c r="F456" s="69">
        <f>SUM(F457:F462)</f>
        <v>152572.02</v>
      </c>
      <c r="G456" s="120">
        <f>F456/E456*100</f>
        <v>49.15256519708123</v>
      </c>
      <c r="J456" s="129"/>
    </row>
    <row r="457" spans="1:7" ht="12.75" customHeight="1">
      <c r="A457" s="9"/>
      <c r="B457" s="48"/>
      <c r="C457" s="11" t="s">
        <v>197</v>
      </c>
      <c r="D457" s="173" t="s">
        <v>292</v>
      </c>
      <c r="E457" s="167">
        <v>800</v>
      </c>
      <c r="F457" s="167">
        <v>150</v>
      </c>
      <c r="G457" s="223">
        <f>F457/E457*100</f>
        <v>18.75</v>
      </c>
    </row>
    <row r="458" spans="1:11" ht="12.75" customHeight="1">
      <c r="A458" s="9"/>
      <c r="B458" s="48"/>
      <c r="C458" s="11"/>
      <c r="D458" s="173" t="s">
        <v>198</v>
      </c>
      <c r="E458" s="85"/>
      <c r="F458" s="85"/>
      <c r="G458" s="127"/>
      <c r="J458" s="129"/>
      <c r="K458" s="113"/>
    </row>
    <row r="459" spans="1:11" ht="12.75" customHeight="1">
      <c r="A459" s="9"/>
      <c r="B459" s="48"/>
      <c r="C459" s="11"/>
      <c r="D459" s="173" t="s">
        <v>291</v>
      </c>
      <c r="E459" s="85"/>
      <c r="F459" s="85"/>
      <c r="G459" s="139"/>
      <c r="J459" s="129"/>
      <c r="K459" s="113"/>
    </row>
    <row r="460" spans="1:9" ht="12.75" customHeight="1">
      <c r="A460" s="9"/>
      <c r="B460" s="48"/>
      <c r="C460" s="11"/>
      <c r="D460" s="173" t="s">
        <v>199</v>
      </c>
      <c r="E460" s="85"/>
      <c r="F460" s="85"/>
      <c r="G460" s="139"/>
      <c r="I460" s="113"/>
    </row>
    <row r="461" spans="1:9" ht="12.75" customHeight="1">
      <c r="A461" s="9"/>
      <c r="B461" s="48"/>
      <c r="C461" s="11"/>
      <c r="D461" s="173" t="s">
        <v>200</v>
      </c>
      <c r="E461" s="85"/>
      <c r="F461" s="85"/>
      <c r="G461" s="121"/>
      <c r="I461" s="113"/>
    </row>
    <row r="462" spans="1:7" ht="12.75" customHeight="1" thickBot="1">
      <c r="A462" s="9"/>
      <c r="B462" s="215"/>
      <c r="C462" s="31" t="s">
        <v>128</v>
      </c>
      <c r="D462" s="32" t="s">
        <v>83</v>
      </c>
      <c r="E462" s="71">
        <v>309605</v>
      </c>
      <c r="F462" s="71">
        <v>152422.02</v>
      </c>
      <c r="G462" s="290">
        <f aca="true" t="shared" si="23" ref="G462:G483">F462/E462*100</f>
        <v>49.23112352836679</v>
      </c>
    </row>
    <row r="463" spans="1:7" ht="12.75" customHeight="1">
      <c r="A463" s="9"/>
      <c r="B463" s="49" t="s">
        <v>146</v>
      </c>
      <c r="C463" s="49"/>
      <c r="D463" s="46" t="s">
        <v>85</v>
      </c>
      <c r="E463" s="67">
        <f>SUM(E464:E485)</f>
        <v>1090133</v>
      </c>
      <c r="F463" s="67">
        <f>SUM(F464:F485)</f>
        <v>535384.57</v>
      </c>
      <c r="G463" s="124">
        <f t="shared" si="23"/>
        <v>49.111857910915454</v>
      </c>
    </row>
    <row r="464" spans="1:7" ht="12.75" customHeight="1">
      <c r="A464" s="9"/>
      <c r="B464" s="11"/>
      <c r="C464" s="10" t="s">
        <v>59</v>
      </c>
      <c r="D464" s="6" t="s">
        <v>271</v>
      </c>
      <c r="E464" s="74">
        <v>5630</v>
      </c>
      <c r="F464" s="74">
        <v>798.06</v>
      </c>
      <c r="G464" s="121">
        <f t="shared" si="23"/>
        <v>14.175133214920068</v>
      </c>
    </row>
    <row r="465" spans="1:7" ht="12.75" customHeight="1">
      <c r="A465" s="9"/>
      <c r="B465" s="11"/>
      <c r="C465" s="12">
        <v>4010</v>
      </c>
      <c r="D465" s="6" t="s">
        <v>48</v>
      </c>
      <c r="E465" s="70">
        <v>738541</v>
      </c>
      <c r="F465" s="70">
        <v>349643.81</v>
      </c>
      <c r="G465" s="121">
        <f t="shared" si="23"/>
        <v>47.34250502003274</v>
      </c>
    </row>
    <row r="466" spans="1:7" ht="12.75" customHeight="1">
      <c r="A466" s="9"/>
      <c r="B466" s="11"/>
      <c r="C466" s="12">
        <v>4040</v>
      </c>
      <c r="D466" s="6" t="s">
        <v>50</v>
      </c>
      <c r="E466" s="70">
        <v>50165</v>
      </c>
      <c r="F466" s="70">
        <v>50164.52</v>
      </c>
      <c r="G466" s="121">
        <f t="shared" si="23"/>
        <v>99.99904315757998</v>
      </c>
    </row>
    <row r="467" spans="1:7" ht="12.75" customHeight="1">
      <c r="A467" s="9"/>
      <c r="B467" s="11"/>
      <c r="C467" s="12">
        <v>4110</v>
      </c>
      <c r="D467" s="7" t="s">
        <v>38</v>
      </c>
      <c r="E467" s="70">
        <v>135778</v>
      </c>
      <c r="F467" s="70">
        <v>52865.17</v>
      </c>
      <c r="G467" s="121">
        <f t="shared" si="23"/>
        <v>38.935004198029134</v>
      </c>
    </row>
    <row r="468" spans="1:7" ht="12.75" customHeight="1">
      <c r="A468" s="9"/>
      <c r="B468" s="11"/>
      <c r="C468" s="14">
        <v>4120</v>
      </c>
      <c r="D468" s="357" t="s">
        <v>332</v>
      </c>
      <c r="E468" s="75">
        <v>11840</v>
      </c>
      <c r="F468" s="75">
        <v>4350.59</v>
      </c>
      <c r="G468" s="122">
        <f t="shared" si="23"/>
        <v>36.74484797297297</v>
      </c>
    </row>
    <row r="469" spans="1:7" ht="12.75" customHeight="1">
      <c r="A469" s="9"/>
      <c r="B469" s="11"/>
      <c r="C469" s="10"/>
      <c r="D469" s="169" t="s">
        <v>333</v>
      </c>
      <c r="E469" s="74"/>
      <c r="F469" s="74"/>
      <c r="G469" s="121"/>
    </row>
    <row r="470" spans="1:7" ht="12.75" customHeight="1">
      <c r="A470" s="9"/>
      <c r="B470" s="11"/>
      <c r="C470" s="12" t="s">
        <v>134</v>
      </c>
      <c r="D470" s="7" t="s">
        <v>135</v>
      </c>
      <c r="E470" s="70">
        <v>10000</v>
      </c>
      <c r="F470" s="70">
        <v>5000</v>
      </c>
      <c r="G470" s="121">
        <f t="shared" si="23"/>
        <v>50</v>
      </c>
    </row>
    <row r="471" spans="1:7" ht="12.75" customHeight="1">
      <c r="A471" s="9"/>
      <c r="B471" s="11"/>
      <c r="C471" s="12">
        <v>4210</v>
      </c>
      <c r="D471" s="7" t="s">
        <v>19</v>
      </c>
      <c r="E471" s="70">
        <v>15000</v>
      </c>
      <c r="F471" s="70">
        <v>11119.42</v>
      </c>
      <c r="G471" s="121">
        <f t="shared" si="23"/>
        <v>74.12946666666667</v>
      </c>
    </row>
    <row r="472" spans="1:7" ht="12.75" customHeight="1">
      <c r="A472" s="9"/>
      <c r="B472" s="43"/>
      <c r="C472" s="44">
        <v>4260</v>
      </c>
      <c r="D472" s="7" t="s">
        <v>11</v>
      </c>
      <c r="E472" s="70">
        <v>25000</v>
      </c>
      <c r="F472" s="70">
        <v>7662.78</v>
      </c>
      <c r="G472" s="121">
        <f t="shared" si="23"/>
        <v>30.65112</v>
      </c>
    </row>
    <row r="473" spans="1:7" ht="12.75" customHeight="1">
      <c r="A473" s="9"/>
      <c r="B473" s="11"/>
      <c r="C473" s="12">
        <v>4270</v>
      </c>
      <c r="D473" s="7" t="s">
        <v>13</v>
      </c>
      <c r="E473" s="70">
        <v>1800</v>
      </c>
      <c r="F473" s="70">
        <v>551.76</v>
      </c>
      <c r="G473" s="121">
        <f t="shared" si="23"/>
        <v>30.653333333333332</v>
      </c>
    </row>
    <row r="474" spans="1:14" ht="12.75" customHeight="1">
      <c r="A474" s="9"/>
      <c r="B474" s="11"/>
      <c r="C474" s="12" t="s">
        <v>153</v>
      </c>
      <c r="D474" s="7" t="s">
        <v>154</v>
      </c>
      <c r="E474" s="70">
        <v>1100</v>
      </c>
      <c r="F474" s="70">
        <v>0</v>
      </c>
      <c r="G474" s="121">
        <f t="shared" si="23"/>
        <v>0</v>
      </c>
      <c r="K474" s="113"/>
      <c r="L474" s="113"/>
      <c r="N474" s="113"/>
    </row>
    <row r="475" spans="1:14" ht="12.75" customHeight="1">
      <c r="A475" s="9"/>
      <c r="B475" s="11"/>
      <c r="C475" s="12">
        <v>4300</v>
      </c>
      <c r="D475" s="7" t="s">
        <v>7</v>
      </c>
      <c r="E475" s="70">
        <v>57000</v>
      </c>
      <c r="F475" s="70">
        <v>29506.99</v>
      </c>
      <c r="G475" s="121">
        <f t="shared" si="23"/>
        <v>51.76664912280702</v>
      </c>
      <c r="I475" s="113"/>
      <c r="K475" s="113"/>
      <c r="L475" s="113"/>
      <c r="N475" s="113"/>
    </row>
    <row r="476" spans="1:7" ht="12.75" customHeight="1">
      <c r="A476" s="9"/>
      <c r="B476" s="11"/>
      <c r="C476" s="10" t="s">
        <v>164</v>
      </c>
      <c r="D476" s="15" t="s">
        <v>171</v>
      </c>
      <c r="E476" s="74">
        <v>3000</v>
      </c>
      <c r="F476" s="74">
        <v>1888.46</v>
      </c>
      <c r="G476" s="121">
        <f t="shared" si="23"/>
        <v>62.94866666666666</v>
      </c>
    </row>
    <row r="477" spans="1:7" ht="12.75" customHeight="1">
      <c r="A477" s="9"/>
      <c r="B477" s="11"/>
      <c r="C477" s="12">
        <v>4410</v>
      </c>
      <c r="D477" s="7" t="s">
        <v>52</v>
      </c>
      <c r="E477" s="70">
        <v>3000</v>
      </c>
      <c r="F477" s="70">
        <v>372.36</v>
      </c>
      <c r="G477" s="121">
        <f t="shared" si="23"/>
        <v>12.412</v>
      </c>
    </row>
    <row r="478" spans="1:7" ht="12.75" customHeight="1">
      <c r="A478" s="9"/>
      <c r="B478" s="11"/>
      <c r="C478" s="12" t="s">
        <v>22</v>
      </c>
      <c r="D478" s="7" t="s">
        <v>23</v>
      </c>
      <c r="E478" s="70">
        <v>5500</v>
      </c>
      <c r="F478" s="70">
        <v>5010</v>
      </c>
      <c r="G478" s="121">
        <f t="shared" si="23"/>
        <v>91.0909090909091</v>
      </c>
    </row>
    <row r="479" spans="1:7" ht="12.75" customHeight="1">
      <c r="A479" s="9"/>
      <c r="B479" s="11"/>
      <c r="C479" s="12">
        <v>4440</v>
      </c>
      <c r="D479" s="7" t="s">
        <v>54</v>
      </c>
      <c r="E479" s="70">
        <v>16314</v>
      </c>
      <c r="F479" s="70">
        <v>14727.45</v>
      </c>
      <c r="G479" s="121">
        <f t="shared" si="23"/>
        <v>90.2749172489886</v>
      </c>
    </row>
    <row r="480" spans="1:7" ht="12.75" customHeight="1">
      <c r="A480" s="9"/>
      <c r="B480" s="11"/>
      <c r="C480" s="14" t="s">
        <v>119</v>
      </c>
      <c r="D480" s="15" t="s">
        <v>193</v>
      </c>
      <c r="E480" s="75">
        <v>935</v>
      </c>
      <c r="F480" s="75">
        <v>0</v>
      </c>
      <c r="G480" s="121">
        <f t="shared" si="23"/>
        <v>0</v>
      </c>
    </row>
    <row r="481" spans="1:7" ht="12.75" customHeight="1">
      <c r="A481" s="9"/>
      <c r="B481" s="11"/>
      <c r="C481" s="14" t="s">
        <v>296</v>
      </c>
      <c r="D481" s="15" t="s">
        <v>309</v>
      </c>
      <c r="E481" s="75">
        <v>600</v>
      </c>
      <c r="F481" s="75">
        <v>264</v>
      </c>
      <c r="G481" s="121">
        <f t="shared" si="23"/>
        <v>44</v>
      </c>
    </row>
    <row r="482" spans="1:7" ht="12.75" customHeight="1">
      <c r="A482" s="9"/>
      <c r="B482" s="11"/>
      <c r="C482" s="14" t="s">
        <v>129</v>
      </c>
      <c r="D482" s="15" t="s">
        <v>130</v>
      </c>
      <c r="E482" s="75">
        <v>520</v>
      </c>
      <c r="F482" s="75">
        <v>0</v>
      </c>
      <c r="G482" s="121">
        <f t="shared" si="23"/>
        <v>0</v>
      </c>
    </row>
    <row r="483" spans="1:7" ht="12.75" customHeight="1">
      <c r="A483" s="9"/>
      <c r="B483" s="11"/>
      <c r="C483" s="14" t="s">
        <v>167</v>
      </c>
      <c r="D483" s="15" t="s">
        <v>169</v>
      </c>
      <c r="E483" s="75">
        <v>410</v>
      </c>
      <c r="F483" s="75">
        <v>82</v>
      </c>
      <c r="G483" s="121">
        <f t="shared" si="23"/>
        <v>20</v>
      </c>
    </row>
    <row r="484" spans="1:11" ht="12.75" customHeight="1">
      <c r="A484" s="9"/>
      <c r="B484" s="11"/>
      <c r="C484" s="14" t="s">
        <v>162</v>
      </c>
      <c r="D484" s="15" t="s">
        <v>163</v>
      </c>
      <c r="E484" s="75"/>
      <c r="F484" s="75"/>
      <c r="G484" s="122"/>
      <c r="K484" s="113"/>
    </row>
    <row r="485" spans="1:7" ht="12.75" customHeight="1" thickBot="1">
      <c r="A485" s="9"/>
      <c r="B485" s="33"/>
      <c r="C485" s="177"/>
      <c r="D485" s="34" t="s">
        <v>165</v>
      </c>
      <c r="E485" s="73">
        <v>8000</v>
      </c>
      <c r="F485" s="73">
        <v>1377.2</v>
      </c>
      <c r="G485" s="151">
        <f>F485/E485*100</f>
        <v>17.215</v>
      </c>
    </row>
    <row r="486" spans="1:7" ht="12.75" customHeight="1">
      <c r="A486" s="9"/>
      <c r="B486" s="48" t="s">
        <v>252</v>
      </c>
      <c r="C486" s="260"/>
      <c r="D486" s="55" t="s">
        <v>286</v>
      </c>
      <c r="E486" s="85">
        <f>SUM(E488:E493)</f>
        <v>6665</v>
      </c>
      <c r="F486" s="85">
        <f>SUM(F488:F493)</f>
        <v>2484.86</v>
      </c>
      <c r="G486" s="295">
        <f>F486/E486*100</f>
        <v>37.282220555138785</v>
      </c>
    </row>
    <row r="487" spans="1:7" ht="12.75" customHeight="1">
      <c r="A487" s="9"/>
      <c r="B487" s="10"/>
      <c r="C487" s="130"/>
      <c r="D487" s="47" t="s">
        <v>287</v>
      </c>
      <c r="E487" s="74"/>
      <c r="F487" s="74"/>
      <c r="G487" s="121"/>
    </row>
    <row r="488" spans="1:7" ht="12.75" customHeight="1">
      <c r="A488" s="9"/>
      <c r="B488" s="11"/>
      <c r="C488" s="43" t="s">
        <v>18</v>
      </c>
      <c r="D488" s="15" t="s">
        <v>19</v>
      </c>
      <c r="E488" s="72">
        <v>1170</v>
      </c>
      <c r="F488" s="72">
        <v>275.99</v>
      </c>
      <c r="G488" s="121">
        <f aca="true" t="shared" si="24" ref="G488:G503">F488/E488*100</f>
        <v>23.58888888888889</v>
      </c>
    </row>
    <row r="489" spans="1:7" ht="12.75" customHeight="1">
      <c r="A489" s="9"/>
      <c r="B489" s="11"/>
      <c r="C489" s="44" t="s">
        <v>10</v>
      </c>
      <c r="D489" s="7" t="s">
        <v>11</v>
      </c>
      <c r="E489" s="70">
        <v>3260</v>
      </c>
      <c r="F489" s="70">
        <v>1326.57</v>
      </c>
      <c r="G489" s="121">
        <f t="shared" si="24"/>
        <v>40.69233128834356</v>
      </c>
    </row>
    <row r="490" spans="1:7" ht="12.75" customHeight="1">
      <c r="A490" s="9"/>
      <c r="B490" s="11"/>
      <c r="C490" s="12">
        <v>4270</v>
      </c>
      <c r="D490" s="7" t="s">
        <v>13</v>
      </c>
      <c r="E490" s="70">
        <v>700</v>
      </c>
      <c r="F490" s="70">
        <v>0</v>
      </c>
      <c r="G490" s="121">
        <f t="shared" si="24"/>
        <v>0</v>
      </c>
    </row>
    <row r="491" spans="1:7" ht="12.75" customHeight="1">
      <c r="A491" s="9"/>
      <c r="B491" s="11"/>
      <c r="C491" s="12" t="s">
        <v>6</v>
      </c>
      <c r="D491" s="7" t="s">
        <v>7</v>
      </c>
      <c r="E491" s="70">
        <v>780</v>
      </c>
      <c r="F491" s="70">
        <v>136.2</v>
      </c>
      <c r="G491" s="131">
        <f t="shared" si="24"/>
        <v>17.46153846153846</v>
      </c>
    </row>
    <row r="492" spans="1:7" ht="12.75" customHeight="1">
      <c r="A492" s="9"/>
      <c r="B492" s="11"/>
      <c r="C492" s="12" t="s">
        <v>119</v>
      </c>
      <c r="D492" s="7" t="s">
        <v>193</v>
      </c>
      <c r="E492" s="70">
        <v>355</v>
      </c>
      <c r="F492" s="70">
        <v>355</v>
      </c>
      <c r="G492" s="131">
        <f t="shared" si="24"/>
        <v>100</v>
      </c>
    </row>
    <row r="493" spans="1:7" ht="12.75" customHeight="1" thickBot="1">
      <c r="A493" s="9"/>
      <c r="B493" s="33"/>
      <c r="C493" s="31" t="s">
        <v>296</v>
      </c>
      <c r="D493" s="32" t="s">
        <v>309</v>
      </c>
      <c r="E493" s="73">
        <v>400</v>
      </c>
      <c r="F493" s="73">
        <v>391.1</v>
      </c>
      <c r="G493" s="151">
        <f t="shared" si="24"/>
        <v>97.775</v>
      </c>
    </row>
    <row r="494" spans="1:7" ht="12.75" customHeight="1">
      <c r="A494" s="9"/>
      <c r="B494" s="49" t="s">
        <v>147</v>
      </c>
      <c r="C494" s="49"/>
      <c r="D494" s="46" t="s">
        <v>288</v>
      </c>
      <c r="E494" s="88">
        <f>SUM(E495:E500)</f>
        <v>186690</v>
      </c>
      <c r="F494" s="88">
        <f>SUM(F495:F500)</f>
        <v>43293.91</v>
      </c>
      <c r="G494" s="124">
        <f t="shared" si="24"/>
        <v>23.190267288017573</v>
      </c>
    </row>
    <row r="495" spans="1:9" ht="12.75" customHeight="1">
      <c r="A495" s="9"/>
      <c r="B495" s="11"/>
      <c r="C495" s="10">
        <v>4110</v>
      </c>
      <c r="D495" s="6" t="s">
        <v>38</v>
      </c>
      <c r="E495" s="74">
        <v>26200</v>
      </c>
      <c r="F495" s="74">
        <v>5889.91</v>
      </c>
      <c r="G495" s="121">
        <f t="shared" si="24"/>
        <v>22.480572519083967</v>
      </c>
      <c r="I495" s="113"/>
    </row>
    <row r="496" spans="1:9" ht="12.75" customHeight="1">
      <c r="A496" s="9"/>
      <c r="B496" s="11"/>
      <c r="C496" s="14">
        <v>4120</v>
      </c>
      <c r="D496" s="357" t="s">
        <v>332</v>
      </c>
      <c r="E496" s="75">
        <v>585</v>
      </c>
      <c r="F496" s="75">
        <v>0</v>
      </c>
      <c r="G496" s="122">
        <f t="shared" si="24"/>
        <v>0</v>
      </c>
      <c r="I496" s="113"/>
    </row>
    <row r="497" spans="1:9" ht="12.75" customHeight="1">
      <c r="A497" s="9"/>
      <c r="B497" s="11"/>
      <c r="C497" s="10"/>
      <c r="D497" s="169" t="s">
        <v>333</v>
      </c>
      <c r="E497" s="74"/>
      <c r="F497" s="74"/>
      <c r="G497" s="121"/>
      <c r="I497" s="113"/>
    </row>
    <row r="498" spans="1:7" ht="12.75" customHeight="1">
      <c r="A498" s="9"/>
      <c r="B498" s="11"/>
      <c r="C498" s="12" t="s">
        <v>134</v>
      </c>
      <c r="D498" s="7" t="s">
        <v>135</v>
      </c>
      <c r="E498" s="70">
        <v>151725</v>
      </c>
      <c r="F498" s="70">
        <v>34204</v>
      </c>
      <c r="G498" s="131">
        <f t="shared" si="24"/>
        <v>22.543417366946777</v>
      </c>
    </row>
    <row r="499" spans="1:7" ht="12.75" customHeight="1">
      <c r="A499" s="9"/>
      <c r="B499" s="11"/>
      <c r="C499" s="12">
        <v>4210</v>
      </c>
      <c r="D499" s="7" t="s">
        <v>19</v>
      </c>
      <c r="E499" s="70">
        <v>500</v>
      </c>
      <c r="F499" s="70">
        <v>0</v>
      </c>
      <c r="G499" s="122">
        <f t="shared" si="24"/>
        <v>0</v>
      </c>
    </row>
    <row r="500" spans="1:7" ht="12.75" customHeight="1" thickBot="1">
      <c r="A500" s="9"/>
      <c r="B500" s="11"/>
      <c r="C500" s="12" t="s">
        <v>22</v>
      </c>
      <c r="D500" s="7" t="s">
        <v>23</v>
      </c>
      <c r="E500" s="70">
        <v>7680</v>
      </c>
      <c r="F500" s="70">
        <v>3200</v>
      </c>
      <c r="G500" s="123">
        <f t="shared" si="24"/>
        <v>41.66666666666667</v>
      </c>
    </row>
    <row r="501" spans="1:7" ht="12.75" customHeight="1">
      <c r="A501" s="9"/>
      <c r="B501" s="50" t="s">
        <v>310</v>
      </c>
      <c r="C501" s="50"/>
      <c r="D501" s="51" t="s">
        <v>311</v>
      </c>
      <c r="E501" s="69">
        <f>SUM(E502)</f>
        <v>420000</v>
      </c>
      <c r="F501" s="69">
        <f>SUM(F502)</f>
        <v>212807.48</v>
      </c>
      <c r="G501" s="124">
        <f t="shared" si="24"/>
        <v>50.66844761904762</v>
      </c>
    </row>
    <row r="502" spans="1:7" ht="12.75" customHeight="1" thickBot="1">
      <c r="A502" s="9"/>
      <c r="B502" s="31"/>
      <c r="C502" s="31">
        <v>3110</v>
      </c>
      <c r="D502" s="32" t="s">
        <v>83</v>
      </c>
      <c r="E502" s="71">
        <v>420000</v>
      </c>
      <c r="F502" s="71">
        <v>212807.48</v>
      </c>
      <c r="G502" s="123">
        <f t="shared" si="24"/>
        <v>50.66844761904762</v>
      </c>
    </row>
    <row r="503" spans="1:7" ht="12.75" customHeight="1">
      <c r="A503" s="9"/>
      <c r="B503" s="49" t="s">
        <v>148</v>
      </c>
      <c r="C503" s="49"/>
      <c r="D503" s="46" t="s">
        <v>21</v>
      </c>
      <c r="E503" s="88">
        <f>SUM(E504:E504)</f>
        <v>55080</v>
      </c>
      <c r="F503" s="88">
        <f>SUM(F504:F504)</f>
        <v>4437</v>
      </c>
      <c r="G503" s="124">
        <f t="shared" si="24"/>
        <v>8.055555555555555</v>
      </c>
    </row>
    <row r="504" spans="1:7" ht="12.75" customHeight="1">
      <c r="A504" s="36"/>
      <c r="B504" s="10"/>
      <c r="C504" s="12">
        <v>3110</v>
      </c>
      <c r="D504" s="7" t="s">
        <v>83</v>
      </c>
      <c r="E504" s="70">
        <v>55080</v>
      </c>
      <c r="F504" s="70">
        <v>4437</v>
      </c>
      <c r="G504" s="121">
        <f>F504/E504*100</f>
        <v>8.055555555555555</v>
      </c>
    </row>
    <row r="505" spans="1:9" ht="12.75" customHeight="1" thickBot="1">
      <c r="A505" s="23" t="s">
        <v>87</v>
      </c>
      <c r="B505" s="24"/>
      <c r="C505" s="24" t="s">
        <v>87</v>
      </c>
      <c r="D505" s="21" t="s">
        <v>88</v>
      </c>
      <c r="E505" s="82">
        <f>SUM(E506,E521,E514,E525,E523)</f>
        <v>356100</v>
      </c>
      <c r="F505" s="82">
        <f>SUM(F506,F521,F514,F525,F523)</f>
        <v>212345.68</v>
      </c>
      <c r="G505" s="309">
        <f>F505/E505*100</f>
        <v>59.63091266498175</v>
      </c>
      <c r="I505" s="113"/>
    </row>
    <row r="506" spans="1:9" ht="12.75" customHeight="1">
      <c r="A506" s="13"/>
      <c r="B506" s="50" t="s">
        <v>89</v>
      </c>
      <c r="C506" s="50"/>
      <c r="D506" s="51" t="s">
        <v>90</v>
      </c>
      <c r="E506" s="81">
        <f>SUM(E507:E513)</f>
        <v>197800</v>
      </c>
      <c r="F506" s="81">
        <f>SUM(F507:F513)</f>
        <v>88225.68</v>
      </c>
      <c r="G506" s="292">
        <f>F506/E506*100</f>
        <v>44.60347826086956</v>
      </c>
      <c r="I506" s="113"/>
    </row>
    <row r="507" spans="1:10" ht="12.75" customHeight="1">
      <c r="A507" s="9"/>
      <c r="B507" s="11"/>
      <c r="C507" s="10" t="s">
        <v>59</v>
      </c>
      <c r="D507" s="6" t="s">
        <v>271</v>
      </c>
      <c r="E507" s="74">
        <v>11460</v>
      </c>
      <c r="F507" s="74">
        <v>5123.12</v>
      </c>
      <c r="G507" s="131">
        <f aca="true" t="shared" si="25" ref="G507:G526">F507/E507*100</f>
        <v>44.7043630017452</v>
      </c>
      <c r="I507" s="113"/>
      <c r="J507" s="113"/>
    </row>
    <row r="508" spans="1:10" ht="12.75" customHeight="1">
      <c r="A508" s="9"/>
      <c r="B508" s="11"/>
      <c r="C508" s="12" t="s">
        <v>47</v>
      </c>
      <c r="D508" s="7" t="s">
        <v>48</v>
      </c>
      <c r="E508" s="70">
        <v>134060</v>
      </c>
      <c r="F508" s="70">
        <v>61566.05</v>
      </c>
      <c r="G508" s="131">
        <f t="shared" si="25"/>
        <v>45.9242503356706</v>
      </c>
      <c r="I508" s="113"/>
      <c r="J508" s="113"/>
    </row>
    <row r="509" spans="1:10" ht="12.75" customHeight="1">
      <c r="A509" s="9"/>
      <c r="B509" s="11"/>
      <c r="C509" s="12" t="s">
        <v>49</v>
      </c>
      <c r="D509" s="7" t="s">
        <v>50</v>
      </c>
      <c r="E509" s="70">
        <v>11900</v>
      </c>
      <c r="F509" s="70">
        <v>10319.82</v>
      </c>
      <c r="G509" s="131">
        <f t="shared" si="25"/>
        <v>86.72117647058823</v>
      </c>
      <c r="I509" s="113"/>
      <c r="J509" s="113"/>
    </row>
    <row r="510" spans="1:10" ht="12.75" customHeight="1">
      <c r="A510" s="9"/>
      <c r="B510" s="11"/>
      <c r="C510" s="12" t="s">
        <v>37</v>
      </c>
      <c r="D510" s="7" t="s">
        <v>38</v>
      </c>
      <c r="E510" s="70">
        <v>27000</v>
      </c>
      <c r="F510" s="70">
        <v>10813.92</v>
      </c>
      <c r="G510" s="131">
        <f t="shared" si="25"/>
        <v>40.05155555555556</v>
      </c>
      <c r="I510" s="113"/>
      <c r="J510" s="113"/>
    </row>
    <row r="511" spans="1:10" ht="12.75" customHeight="1">
      <c r="A511" s="9"/>
      <c r="B511" s="11"/>
      <c r="C511" s="14" t="s">
        <v>39</v>
      </c>
      <c r="D511" s="357" t="s">
        <v>332</v>
      </c>
      <c r="E511" s="75">
        <v>3840</v>
      </c>
      <c r="F511" s="75">
        <v>402.77</v>
      </c>
      <c r="G511" s="122">
        <f t="shared" si="25"/>
        <v>10.488802083333333</v>
      </c>
      <c r="I511" s="113"/>
      <c r="J511" s="113"/>
    </row>
    <row r="512" spans="1:10" ht="12.75" customHeight="1">
      <c r="A512" s="45"/>
      <c r="B512" s="11"/>
      <c r="C512" s="130"/>
      <c r="D512" s="169" t="s">
        <v>333</v>
      </c>
      <c r="E512" s="74"/>
      <c r="F512" s="74"/>
      <c r="G512" s="121"/>
      <c r="I512" s="113"/>
      <c r="J512" s="113"/>
    </row>
    <row r="513" spans="1:9" ht="12.75" customHeight="1" thickBot="1">
      <c r="A513" s="45"/>
      <c r="B513" s="11"/>
      <c r="C513" s="44" t="s">
        <v>53</v>
      </c>
      <c r="D513" s="7" t="s">
        <v>54</v>
      </c>
      <c r="E513" s="70">
        <v>9540</v>
      </c>
      <c r="F513" s="70">
        <v>0</v>
      </c>
      <c r="G513" s="131">
        <f t="shared" si="25"/>
        <v>0</v>
      </c>
      <c r="I513" s="113"/>
    </row>
    <row r="514" spans="1:17" ht="12.75" customHeight="1">
      <c r="A514" s="9"/>
      <c r="B514" s="298" t="s">
        <v>191</v>
      </c>
      <c r="C514" s="298"/>
      <c r="D514" s="299" t="s">
        <v>257</v>
      </c>
      <c r="E514" s="300">
        <f>SUM(E516:E520)</f>
        <v>17000</v>
      </c>
      <c r="F514" s="300">
        <f>SUM(F516:F520)</f>
        <v>0</v>
      </c>
      <c r="G514" s="295">
        <f t="shared" si="25"/>
        <v>0</v>
      </c>
      <c r="K514" s="91"/>
      <c r="M514" s="3"/>
      <c r="N514" s="3"/>
      <c r="O514" s="3"/>
      <c r="P514" s="3"/>
      <c r="Q514" s="3"/>
    </row>
    <row r="515" spans="1:17" ht="12.75" customHeight="1">
      <c r="A515" s="9"/>
      <c r="B515" s="302"/>
      <c r="C515" s="302"/>
      <c r="D515" s="303" t="s">
        <v>256</v>
      </c>
      <c r="E515" s="304"/>
      <c r="F515" s="304"/>
      <c r="G515" s="124"/>
      <c r="K515" s="91"/>
      <c r="M515" s="3"/>
      <c r="N515" s="3"/>
      <c r="O515" s="3"/>
      <c r="P515" s="3"/>
      <c r="Q515" s="3"/>
    </row>
    <row r="516" spans="1:17" ht="12.75" customHeight="1">
      <c r="A516" s="9"/>
      <c r="B516" s="11"/>
      <c r="C516" s="166" t="s">
        <v>216</v>
      </c>
      <c r="D516" s="301" t="s">
        <v>205</v>
      </c>
      <c r="E516" s="110">
        <v>17000</v>
      </c>
      <c r="F516" s="110">
        <v>0</v>
      </c>
      <c r="G516" s="139">
        <f t="shared" si="25"/>
        <v>0</v>
      </c>
      <c r="K516" s="92"/>
      <c r="M516" s="3"/>
      <c r="N516" s="52"/>
      <c r="O516" s="52"/>
      <c r="P516" s="52"/>
      <c r="Q516" s="52"/>
    </row>
    <row r="517" spans="1:17" ht="12.75" customHeight="1">
      <c r="A517" s="9"/>
      <c r="B517" s="11"/>
      <c r="C517" s="166"/>
      <c r="D517" s="8" t="s">
        <v>218</v>
      </c>
      <c r="E517" s="110"/>
      <c r="F517" s="110"/>
      <c r="G517" s="139"/>
      <c r="K517" s="92"/>
      <c r="M517" s="3"/>
      <c r="N517" s="106"/>
      <c r="O517" s="106"/>
      <c r="P517" s="106"/>
      <c r="Q517" s="106"/>
    </row>
    <row r="518" spans="1:17" ht="12.75" customHeight="1">
      <c r="A518" s="9"/>
      <c r="B518" s="11"/>
      <c r="C518" s="166"/>
      <c r="D518" s="8" t="s">
        <v>217</v>
      </c>
      <c r="E518" s="110"/>
      <c r="F518" s="110"/>
      <c r="G518" s="139"/>
      <c r="K518" s="92"/>
      <c r="M518" s="3"/>
      <c r="N518" s="106"/>
      <c r="O518" s="106"/>
      <c r="P518" s="106"/>
      <c r="Q518" s="106"/>
    </row>
    <row r="519" spans="1:17" ht="12.75" customHeight="1">
      <c r="A519" s="9"/>
      <c r="B519" s="11"/>
      <c r="C519" s="247"/>
      <c r="D519" s="8" t="s">
        <v>219</v>
      </c>
      <c r="E519" s="110"/>
      <c r="F519" s="110"/>
      <c r="G519" s="139"/>
      <c r="K519" s="204"/>
      <c r="M519" s="3"/>
      <c r="N519" s="106"/>
      <c r="O519" s="106"/>
      <c r="P519" s="106"/>
      <c r="Q519" s="106"/>
    </row>
    <row r="520" spans="1:17" ht="12.75" customHeight="1" thickBot="1">
      <c r="A520" s="9"/>
      <c r="B520" s="11"/>
      <c r="C520" s="235"/>
      <c r="D520" s="228" t="s">
        <v>220</v>
      </c>
      <c r="E520" s="111"/>
      <c r="F520" s="111"/>
      <c r="G520" s="151"/>
      <c r="I520" s="201"/>
      <c r="M520" s="3"/>
      <c r="N520" s="106"/>
      <c r="O520" s="106"/>
      <c r="P520" s="106"/>
      <c r="Q520" s="106"/>
    </row>
    <row r="521" spans="1:17" ht="12.75" customHeight="1">
      <c r="A521" s="9"/>
      <c r="B521" s="132" t="s">
        <v>138</v>
      </c>
      <c r="C521" s="50"/>
      <c r="D521" s="51" t="s">
        <v>139</v>
      </c>
      <c r="E521" s="99">
        <f>SUM(E522:E522,)</f>
        <v>125000</v>
      </c>
      <c r="F521" s="99">
        <f>SUM(F522:F522,)</f>
        <v>117640</v>
      </c>
      <c r="G521" s="217">
        <f t="shared" si="25"/>
        <v>94.112</v>
      </c>
      <c r="M521" s="3"/>
      <c r="N521" s="106"/>
      <c r="O521" s="106"/>
      <c r="P521" s="106"/>
      <c r="Q521" s="106"/>
    </row>
    <row r="522" spans="1:7" ht="12.75" customHeight="1" thickBot="1">
      <c r="A522" s="9"/>
      <c r="B522" s="11"/>
      <c r="C522" s="12" t="s">
        <v>126</v>
      </c>
      <c r="D522" s="7" t="s">
        <v>140</v>
      </c>
      <c r="E522" s="97">
        <v>125000</v>
      </c>
      <c r="F522" s="97">
        <v>117640</v>
      </c>
      <c r="G522" s="123">
        <f t="shared" si="25"/>
        <v>94.112</v>
      </c>
    </row>
    <row r="523" spans="1:9" ht="12.75" customHeight="1">
      <c r="A523" s="9"/>
      <c r="B523" s="50" t="s">
        <v>312</v>
      </c>
      <c r="C523" s="50"/>
      <c r="D523" s="51" t="s">
        <v>313</v>
      </c>
      <c r="E523" s="99">
        <f>SUM(E524)</f>
        <v>16000</v>
      </c>
      <c r="F523" s="99">
        <f>SUM(F524)</f>
        <v>6480</v>
      </c>
      <c r="G523" s="217">
        <f t="shared" si="25"/>
        <v>40.5</v>
      </c>
      <c r="I523" s="209"/>
    </row>
    <row r="524" spans="1:9" ht="12.75" customHeight="1" thickBot="1">
      <c r="A524" s="9"/>
      <c r="B524" s="31"/>
      <c r="C524" s="31" t="s">
        <v>126</v>
      </c>
      <c r="D524" s="32" t="s">
        <v>140</v>
      </c>
      <c r="E524" s="98">
        <v>16000</v>
      </c>
      <c r="F524" s="98">
        <v>6480</v>
      </c>
      <c r="G524" s="123">
        <f t="shared" si="25"/>
        <v>40.5</v>
      </c>
      <c r="I524" s="209"/>
    </row>
    <row r="525" spans="1:7" ht="12.75" customHeight="1">
      <c r="A525" s="9"/>
      <c r="B525" s="49" t="s">
        <v>227</v>
      </c>
      <c r="C525" s="49"/>
      <c r="D525" s="46" t="s">
        <v>253</v>
      </c>
      <c r="E525" s="87">
        <f>SUM(E526,)</f>
        <v>300</v>
      </c>
      <c r="F525" s="87">
        <f>SUM(F526,)</f>
        <v>0</v>
      </c>
      <c r="G525" s="124">
        <f t="shared" si="25"/>
        <v>0</v>
      </c>
    </row>
    <row r="526" spans="1:7" ht="12.75" customHeight="1">
      <c r="A526" s="9"/>
      <c r="B526" s="11"/>
      <c r="C526" s="166" t="s">
        <v>216</v>
      </c>
      <c r="D526" s="206" t="s">
        <v>205</v>
      </c>
      <c r="E526" s="110">
        <v>300</v>
      </c>
      <c r="F526" s="110">
        <v>0</v>
      </c>
      <c r="G526" s="122">
        <f t="shared" si="25"/>
        <v>0</v>
      </c>
    </row>
    <row r="527" spans="1:7" ht="12.75" customHeight="1">
      <c r="A527" s="9"/>
      <c r="B527" s="11"/>
      <c r="C527" s="166"/>
      <c r="D527" s="8" t="s">
        <v>218</v>
      </c>
      <c r="E527" s="110"/>
      <c r="F527" s="110"/>
      <c r="G527" s="139"/>
    </row>
    <row r="528" spans="1:9" ht="12.75" customHeight="1">
      <c r="A528" s="9"/>
      <c r="B528" s="11"/>
      <c r="C528" s="166"/>
      <c r="D528" s="8" t="s">
        <v>217</v>
      </c>
      <c r="E528" s="110"/>
      <c r="F528" s="110"/>
      <c r="G528" s="139"/>
      <c r="I528" s="209"/>
    </row>
    <row r="529" spans="1:10" ht="12.75" customHeight="1">
      <c r="A529" s="9"/>
      <c r="B529" s="11"/>
      <c r="C529" s="247"/>
      <c r="D529" s="8" t="s">
        <v>219</v>
      </c>
      <c r="E529" s="110"/>
      <c r="F529" s="110"/>
      <c r="G529" s="139"/>
      <c r="J529" s="3"/>
    </row>
    <row r="530" spans="1:7" ht="12.75" customHeight="1">
      <c r="A530" s="9"/>
      <c r="B530" s="11"/>
      <c r="C530" s="235"/>
      <c r="D530" s="228" t="s">
        <v>220</v>
      </c>
      <c r="E530" s="111"/>
      <c r="F530" s="111"/>
      <c r="G530" s="121"/>
    </row>
    <row r="531" spans="1:7" ht="12.75" customHeight="1" thickBot="1">
      <c r="A531" s="322" t="s">
        <v>314</v>
      </c>
      <c r="B531" s="323"/>
      <c r="C531" s="323"/>
      <c r="D531" s="324" t="s">
        <v>315</v>
      </c>
      <c r="E531" s="325">
        <f>SUM(E534,E551,E565,E567,E580,E588,E604,E616,E5676,E620,E575,E623)</f>
        <v>12236736</v>
      </c>
      <c r="F531" s="325">
        <f>SUM(F534,F551,F565,F567,F580,F588,F604,F616,F5676,F620,F575,F623)</f>
        <v>6109932.69</v>
      </c>
      <c r="G531" s="308">
        <f>F531/E531*100</f>
        <v>49.93106568614376</v>
      </c>
    </row>
    <row r="532" spans="1:7" ht="12.75" customHeight="1">
      <c r="A532" s="9"/>
      <c r="B532" s="11"/>
      <c r="C532" s="247"/>
      <c r="D532" s="326" t="s">
        <v>243</v>
      </c>
      <c r="E532" s="335">
        <f>SUM(E534,E551,E565,E567,E575)</f>
        <v>11968988</v>
      </c>
      <c r="F532" s="335">
        <f>SUM(F534,F551,F565,F567,F575)</f>
        <v>5985966.180000001</v>
      </c>
      <c r="G532" s="214">
        <f>F532/E532*100</f>
        <v>50.012299953847396</v>
      </c>
    </row>
    <row r="533" spans="1:7" ht="12.75" customHeight="1" thickBot="1">
      <c r="A533" s="9"/>
      <c r="B533" s="33"/>
      <c r="C533" s="330"/>
      <c r="D533" s="336"/>
      <c r="E533" s="337"/>
      <c r="F533" s="337"/>
      <c r="G533" s="338"/>
    </row>
    <row r="534" spans="1:7" ht="12.75" customHeight="1">
      <c r="A534" s="9"/>
      <c r="B534" s="49" t="s">
        <v>316</v>
      </c>
      <c r="C534" s="49"/>
      <c r="D534" s="328" t="s">
        <v>317</v>
      </c>
      <c r="E534" s="87">
        <f>SUM(E535:E549)</f>
        <v>8365102</v>
      </c>
      <c r="F534" s="87">
        <f>SUM(F535:F549)</f>
        <v>4295644.39</v>
      </c>
      <c r="G534" s="124">
        <f>F534/E534*100</f>
        <v>51.351966658625315</v>
      </c>
    </row>
    <row r="535" spans="1:7" ht="12.75" customHeight="1">
      <c r="A535" s="9"/>
      <c r="B535" s="11"/>
      <c r="C535" s="12" t="s">
        <v>128</v>
      </c>
      <c r="D535" s="318" t="s">
        <v>83</v>
      </c>
      <c r="E535" s="97">
        <v>8293691.6</v>
      </c>
      <c r="F535" s="97">
        <v>4257809.02</v>
      </c>
      <c r="G535" s="131">
        <f aca="true" t="shared" si="26" ref="G535:G548">F535/E535*100</f>
        <v>51.337923151133324</v>
      </c>
    </row>
    <row r="536" spans="1:7" ht="12.75" customHeight="1">
      <c r="A536" s="9"/>
      <c r="B536" s="11"/>
      <c r="C536" s="329" t="s">
        <v>47</v>
      </c>
      <c r="D536" s="7" t="s">
        <v>48</v>
      </c>
      <c r="E536" s="97">
        <v>50841.82</v>
      </c>
      <c r="F536" s="97">
        <v>26153</v>
      </c>
      <c r="G536" s="131">
        <f t="shared" si="26"/>
        <v>51.439936650576236</v>
      </c>
    </row>
    <row r="537" spans="1:7" ht="12.75" customHeight="1">
      <c r="A537" s="9"/>
      <c r="B537" s="11"/>
      <c r="C537" s="329" t="s">
        <v>49</v>
      </c>
      <c r="D537" s="7" t="s">
        <v>50</v>
      </c>
      <c r="E537" s="97">
        <v>3706</v>
      </c>
      <c r="F537" s="97">
        <v>3702.35</v>
      </c>
      <c r="G537" s="131">
        <f t="shared" si="26"/>
        <v>99.90151106314084</v>
      </c>
    </row>
    <row r="538" spans="1:7" ht="12.75" customHeight="1">
      <c r="A538" s="9"/>
      <c r="B538" s="11"/>
      <c r="C538" s="329" t="s">
        <v>37</v>
      </c>
      <c r="D538" s="7" t="s">
        <v>38</v>
      </c>
      <c r="E538" s="97">
        <v>9325.28</v>
      </c>
      <c r="F538" s="97">
        <v>5141.08</v>
      </c>
      <c r="G538" s="131">
        <f t="shared" si="26"/>
        <v>55.13056980594684</v>
      </c>
    </row>
    <row r="539" spans="1:7" ht="12.75" customHeight="1">
      <c r="A539" s="9"/>
      <c r="B539" s="11"/>
      <c r="C539" s="358" t="s">
        <v>39</v>
      </c>
      <c r="D539" s="357" t="s">
        <v>332</v>
      </c>
      <c r="E539" s="359">
        <v>1327.3</v>
      </c>
      <c r="F539" s="359">
        <v>676.24</v>
      </c>
      <c r="G539" s="122">
        <f t="shared" si="26"/>
        <v>50.94854215324342</v>
      </c>
    </row>
    <row r="540" spans="1:7" ht="12.75" customHeight="1">
      <c r="A540" s="9"/>
      <c r="B540" s="11"/>
      <c r="C540" s="165"/>
      <c r="D540" s="169" t="s">
        <v>333</v>
      </c>
      <c r="E540" s="111"/>
      <c r="F540" s="111"/>
      <c r="G540" s="121"/>
    </row>
    <row r="541" spans="1:7" ht="12.75" customHeight="1">
      <c r="A541" s="9"/>
      <c r="B541" s="11"/>
      <c r="C541" s="329" t="s">
        <v>134</v>
      </c>
      <c r="D541" s="7" t="s">
        <v>135</v>
      </c>
      <c r="E541" s="97">
        <v>2400</v>
      </c>
      <c r="F541" s="97">
        <v>1000</v>
      </c>
      <c r="G541" s="131">
        <f t="shared" si="26"/>
        <v>41.66666666666667</v>
      </c>
    </row>
    <row r="542" spans="1:7" ht="12.75" customHeight="1">
      <c r="A542" s="9"/>
      <c r="B542" s="11"/>
      <c r="C542" s="329" t="s">
        <v>18</v>
      </c>
      <c r="D542" s="7" t="s">
        <v>19</v>
      </c>
      <c r="E542" s="97">
        <v>760</v>
      </c>
      <c r="F542" s="97">
        <v>0</v>
      </c>
      <c r="G542" s="131">
        <f t="shared" si="26"/>
        <v>0</v>
      </c>
    </row>
    <row r="543" spans="1:7" ht="12.75" customHeight="1">
      <c r="A543" s="9"/>
      <c r="B543" s="11"/>
      <c r="C543" s="329" t="s">
        <v>10</v>
      </c>
      <c r="D543" s="7" t="s">
        <v>11</v>
      </c>
      <c r="E543" s="97">
        <v>400</v>
      </c>
      <c r="F543" s="97">
        <v>0</v>
      </c>
      <c r="G543" s="131">
        <f t="shared" si="26"/>
        <v>0</v>
      </c>
    </row>
    <row r="544" spans="1:7" ht="12.75" customHeight="1">
      <c r="A544" s="9"/>
      <c r="B544" s="11"/>
      <c r="C544" s="329" t="s">
        <v>6</v>
      </c>
      <c r="D544" s="7" t="s">
        <v>7</v>
      </c>
      <c r="E544" s="97">
        <v>379</v>
      </c>
      <c r="F544" s="97">
        <v>0</v>
      </c>
      <c r="G544" s="131">
        <f t="shared" si="26"/>
        <v>0</v>
      </c>
    </row>
    <row r="545" spans="1:7" ht="12.75" customHeight="1">
      <c r="A545" s="9"/>
      <c r="B545" s="11"/>
      <c r="C545" s="329" t="s">
        <v>164</v>
      </c>
      <c r="D545" s="7" t="s">
        <v>171</v>
      </c>
      <c r="E545" s="97">
        <v>300</v>
      </c>
      <c r="F545" s="97">
        <v>0</v>
      </c>
      <c r="G545" s="131">
        <f t="shared" si="26"/>
        <v>0</v>
      </c>
    </row>
    <row r="546" spans="1:7" ht="12.75" customHeight="1">
      <c r="A546" s="9"/>
      <c r="B546" s="11"/>
      <c r="C546" s="329" t="s">
        <v>51</v>
      </c>
      <c r="D546" s="7" t="s">
        <v>52</v>
      </c>
      <c r="E546" s="97">
        <v>100</v>
      </c>
      <c r="F546" s="97">
        <v>0</v>
      </c>
      <c r="G546" s="131">
        <f t="shared" si="26"/>
        <v>0</v>
      </c>
    </row>
    <row r="547" spans="1:7" ht="12.75" customHeight="1">
      <c r="A547" s="9"/>
      <c r="B547" s="11"/>
      <c r="C547" s="329" t="s">
        <v>53</v>
      </c>
      <c r="D547" s="7" t="s">
        <v>54</v>
      </c>
      <c r="E547" s="97">
        <v>1271</v>
      </c>
      <c r="F547" s="97">
        <v>1162.7</v>
      </c>
      <c r="G547" s="131">
        <f t="shared" si="26"/>
        <v>91.47915027537373</v>
      </c>
    </row>
    <row r="548" spans="1:7" ht="12.75" customHeight="1">
      <c r="A548" s="9"/>
      <c r="B548" s="11"/>
      <c r="C548" s="166" t="s">
        <v>162</v>
      </c>
      <c r="D548" s="8" t="s">
        <v>163</v>
      </c>
      <c r="E548" s="110">
        <v>600</v>
      </c>
      <c r="F548" s="110">
        <v>0</v>
      </c>
      <c r="G548" s="122">
        <f t="shared" si="26"/>
        <v>0</v>
      </c>
    </row>
    <row r="549" spans="1:7" ht="12.75" customHeight="1" thickBot="1">
      <c r="A549" s="9"/>
      <c r="B549" s="33"/>
      <c r="C549" s="330"/>
      <c r="D549" s="34" t="s">
        <v>165</v>
      </c>
      <c r="E549" s="190"/>
      <c r="F549" s="190"/>
      <c r="G549" s="151"/>
    </row>
    <row r="550" spans="1:7" ht="12.75" customHeight="1">
      <c r="A550" s="9"/>
      <c r="B550" s="48" t="s">
        <v>318</v>
      </c>
      <c r="C550" s="48"/>
      <c r="D550" s="327" t="s">
        <v>319</v>
      </c>
      <c r="E550" s="321"/>
      <c r="F550" s="321"/>
      <c r="G550" s="127"/>
    </row>
    <row r="551" spans="1:7" ht="12.75" customHeight="1">
      <c r="A551" s="9"/>
      <c r="B551" s="48"/>
      <c r="C551" s="48"/>
      <c r="D551" s="327" t="s">
        <v>321</v>
      </c>
      <c r="E551" s="321">
        <f>SUM(E553:E564)</f>
        <v>3267166.0000000005</v>
      </c>
      <c r="F551" s="321">
        <f>SUM(F553:F564)</f>
        <v>1668496.27</v>
      </c>
      <c r="G551" s="127">
        <f>F551/E551*100</f>
        <v>51.06861022672248</v>
      </c>
    </row>
    <row r="552" spans="1:7" ht="12.75" customHeight="1">
      <c r="A552" s="9"/>
      <c r="B552" s="49"/>
      <c r="C552" s="49"/>
      <c r="D552" s="328" t="s">
        <v>320</v>
      </c>
      <c r="E552" s="87"/>
      <c r="F552" s="87"/>
      <c r="G552" s="124"/>
    </row>
    <row r="553" spans="1:7" ht="12.75" customHeight="1">
      <c r="A553" s="9"/>
      <c r="B553" s="11"/>
      <c r="C553" s="14" t="s">
        <v>128</v>
      </c>
      <c r="D553" s="332" t="s">
        <v>83</v>
      </c>
      <c r="E553" s="110">
        <v>3168910.22</v>
      </c>
      <c r="F553" s="110">
        <v>1621199.67</v>
      </c>
      <c r="G553" s="131">
        <f aca="true" t="shared" si="27" ref="G553:G578">F553/E553*100</f>
        <v>51.15953300816455</v>
      </c>
    </row>
    <row r="554" spans="1:7" ht="12.75" customHeight="1">
      <c r="A554" s="9"/>
      <c r="B554" s="11"/>
      <c r="C554" s="329" t="s">
        <v>47</v>
      </c>
      <c r="D554" s="7" t="s">
        <v>48</v>
      </c>
      <c r="E554" s="97">
        <v>63438.22</v>
      </c>
      <c r="F554" s="97">
        <v>31228</v>
      </c>
      <c r="G554" s="131">
        <f t="shared" si="27"/>
        <v>49.22584523966782</v>
      </c>
    </row>
    <row r="555" spans="1:7" ht="12.75" customHeight="1">
      <c r="A555" s="9"/>
      <c r="B555" s="11"/>
      <c r="C555" s="329" t="s">
        <v>49</v>
      </c>
      <c r="D555" s="7" t="s">
        <v>50</v>
      </c>
      <c r="E555" s="97">
        <v>4313</v>
      </c>
      <c r="F555" s="97">
        <v>4295.16</v>
      </c>
      <c r="G555" s="131">
        <f t="shared" si="27"/>
        <v>99.5863667980524</v>
      </c>
    </row>
    <row r="556" spans="1:7" ht="12.75" customHeight="1">
      <c r="A556" s="9"/>
      <c r="B556" s="11"/>
      <c r="C556" s="329" t="s">
        <v>37</v>
      </c>
      <c r="D556" s="7" t="s">
        <v>38</v>
      </c>
      <c r="E556" s="97">
        <v>11662.93</v>
      </c>
      <c r="F556" s="97">
        <v>5669.36</v>
      </c>
      <c r="G556" s="131">
        <f t="shared" si="27"/>
        <v>48.61008340099786</v>
      </c>
    </row>
    <row r="557" spans="1:7" ht="12.75" customHeight="1">
      <c r="A557" s="9"/>
      <c r="B557" s="11"/>
      <c r="C557" s="358" t="s">
        <v>39</v>
      </c>
      <c r="D557" s="357" t="s">
        <v>332</v>
      </c>
      <c r="E557" s="359">
        <v>1658.63</v>
      </c>
      <c r="F557" s="359">
        <v>806.61</v>
      </c>
      <c r="G557" s="122">
        <f t="shared" si="27"/>
        <v>48.63109916015024</v>
      </c>
    </row>
    <row r="558" spans="1:7" ht="12.75" customHeight="1">
      <c r="A558" s="9"/>
      <c r="B558" s="11"/>
      <c r="C558" s="165"/>
      <c r="D558" s="169" t="s">
        <v>333</v>
      </c>
      <c r="E558" s="111"/>
      <c r="F558" s="111"/>
      <c r="G558" s="121"/>
    </row>
    <row r="559" spans="1:7" ht="12.75" customHeight="1">
      <c r="A559" s="9"/>
      <c r="B559" s="11"/>
      <c r="C559" s="329" t="s">
        <v>18</v>
      </c>
      <c r="D559" s="7" t="s">
        <v>19</v>
      </c>
      <c r="E559" s="97">
        <v>3500</v>
      </c>
      <c r="F559" s="97">
        <v>2071.27</v>
      </c>
      <c r="G559" s="131">
        <f t="shared" si="27"/>
        <v>59.17914285714285</v>
      </c>
    </row>
    <row r="560" spans="1:7" ht="12.75" customHeight="1">
      <c r="A560" s="9"/>
      <c r="B560" s="11"/>
      <c r="C560" s="329" t="s">
        <v>10</v>
      </c>
      <c r="D560" s="7" t="s">
        <v>11</v>
      </c>
      <c r="E560" s="97">
        <v>2500</v>
      </c>
      <c r="F560" s="97">
        <v>0</v>
      </c>
      <c r="G560" s="131">
        <f t="shared" si="27"/>
        <v>0</v>
      </c>
    </row>
    <row r="561" spans="1:7" ht="12.75" customHeight="1">
      <c r="A561" s="9"/>
      <c r="B561" s="11"/>
      <c r="C561" s="329" t="s">
        <v>12</v>
      </c>
      <c r="D561" s="7" t="s">
        <v>13</v>
      </c>
      <c r="E561" s="97">
        <v>500</v>
      </c>
      <c r="F561" s="97">
        <v>0</v>
      </c>
      <c r="G561" s="131">
        <f t="shared" si="27"/>
        <v>0</v>
      </c>
    </row>
    <row r="562" spans="1:7" ht="12.75" customHeight="1">
      <c r="A562" s="9"/>
      <c r="B562" s="11"/>
      <c r="C562" s="329" t="s">
        <v>6</v>
      </c>
      <c r="D562" s="7" t="s">
        <v>7</v>
      </c>
      <c r="E562" s="97">
        <v>6500</v>
      </c>
      <c r="F562" s="97">
        <v>900.8</v>
      </c>
      <c r="G562" s="131">
        <f t="shared" si="27"/>
        <v>13.858461538461539</v>
      </c>
    </row>
    <row r="563" spans="1:7" ht="12.75" customHeight="1">
      <c r="A563" s="9"/>
      <c r="B563" s="11"/>
      <c r="C563" s="329" t="s">
        <v>164</v>
      </c>
      <c r="D563" s="7" t="s">
        <v>171</v>
      </c>
      <c r="E563" s="97">
        <v>1641</v>
      </c>
      <c r="F563" s="97">
        <v>0</v>
      </c>
      <c r="G563" s="131">
        <f t="shared" si="27"/>
        <v>0</v>
      </c>
    </row>
    <row r="564" spans="1:7" ht="12.75" customHeight="1" thickBot="1">
      <c r="A564" s="9"/>
      <c r="B564" s="33"/>
      <c r="C564" s="333" t="s">
        <v>53</v>
      </c>
      <c r="D564" s="34" t="s">
        <v>54</v>
      </c>
      <c r="E564" s="190">
        <v>2542</v>
      </c>
      <c r="F564" s="190">
        <v>2325.4</v>
      </c>
      <c r="G564" s="123">
        <f t="shared" si="27"/>
        <v>91.47915027537373</v>
      </c>
    </row>
    <row r="565" spans="1:7" ht="12.75" customHeight="1">
      <c r="A565" s="9"/>
      <c r="B565" s="50" t="s">
        <v>322</v>
      </c>
      <c r="C565" s="50"/>
      <c r="D565" s="334" t="s">
        <v>323</v>
      </c>
      <c r="E565" s="99">
        <f>SUM(E566)</f>
        <v>323</v>
      </c>
      <c r="F565" s="99">
        <f>SUM(F566)</f>
        <v>179.62</v>
      </c>
      <c r="G565" s="127">
        <f t="shared" si="27"/>
        <v>55.60990712074304</v>
      </c>
    </row>
    <row r="566" spans="1:7" ht="12.75" customHeight="1" thickBot="1">
      <c r="A566" s="9"/>
      <c r="B566" s="31"/>
      <c r="C566" s="331" t="s">
        <v>18</v>
      </c>
      <c r="D566" s="32" t="s">
        <v>19</v>
      </c>
      <c r="E566" s="98">
        <v>323</v>
      </c>
      <c r="F566" s="98">
        <v>179.62</v>
      </c>
      <c r="G566" s="123">
        <f t="shared" si="27"/>
        <v>55.60990712074304</v>
      </c>
    </row>
    <row r="567" spans="1:7" ht="12.75" customHeight="1">
      <c r="A567" s="9"/>
      <c r="B567" s="50" t="s">
        <v>324</v>
      </c>
      <c r="C567" s="50"/>
      <c r="D567" s="334" t="s">
        <v>325</v>
      </c>
      <c r="E567" s="99">
        <f>SUM(E568:E573)</f>
        <v>301533</v>
      </c>
      <c r="F567" s="99">
        <f>SUM(F568:F573)</f>
        <v>0</v>
      </c>
      <c r="G567" s="127">
        <f t="shared" si="27"/>
        <v>0</v>
      </c>
    </row>
    <row r="568" spans="1:7" ht="12.75" customHeight="1">
      <c r="A568" s="9"/>
      <c r="B568" s="11"/>
      <c r="C568" s="329" t="s">
        <v>128</v>
      </c>
      <c r="D568" s="318" t="s">
        <v>83</v>
      </c>
      <c r="E568" s="97">
        <v>292533</v>
      </c>
      <c r="F568" s="97">
        <v>0</v>
      </c>
      <c r="G568" s="131">
        <f t="shared" si="27"/>
        <v>0</v>
      </c>
    </row>
    <row r="569" spans="1:7" ht="12.75" customHeight="1">
      <c r="A569" s="9"/>
      <c r="B569" s="11"/>
      <c r="C569" s="329" t="s">
        <v>47</v>
      </c>
      <c r="D569" s="7" t="s">
        <v>48</v>
      </c>
      <c r="E569" s="97">
        <v>6685</v>
      </c>
      <c r="F569" s="97">
        <v>0</v>
      </c>
      <c r="G569" s="131">
        <f t="shared" si="27"/>
        <v>0</v>
      </c>
    </row>
    <row r="570" spans="1:7" ht="12.75" customHeight="1">
      <c r="A570" s="9"/>
      <c r="B570" s="11"/>
      <c r="C570" s="329" t="s">
        <v>37</v>
      </c>
      <c r="D570" s="7" t="s">
        <v>38</v>
      </c>
      <c r="E570" s="97">
        <v>1151</v>
      </c>
      <c r="F570" s="97">
        <v>0</v>
      </c>
      <c r="G570" s="131">
        <f t="shared" si="27"/>
        <v>0</v>
      </c>
    </row>
    <row r="571" spans="1:7" ht="12.75" customHeight="1">
      <c r="A571" s="9"/>
      <c r="B571" s="11"/>
      <c r="C571" s="358" t="s">
        <v>39</v>
      </c>
      <c r="D571" s="357" t="s">
        <v>332</v>
      </c>
      <c r="E571" s="359">
        <v>164</v>
      </c>
      <c r="F571" s="359">
        <v>0</v>
      </c>
      <c r="G571" s="122">
        <f t="shared" si="27"/>
        <v>0</v>
      </c>
    </row>
    <row r="572" spans="1:7" ht="12.75" customHeight="1">
      <c r="A572" s="9"/>
      <c r="B572" s="11"/>
      <c r="C572" s="165"/>
      <c r="D572" s="169" t="s">
        <v>333</v>
      </c>
      <c r="E572" s="111"/>
      <c r="F572" s="111"/>
      <c r="G572" s="121"/>
    </row>
    <row r="573" spans="1:7" ht="12.75" customHeight="1" thickBot="1">
      <c r="A573" s="9"/>
      <c r="B573" s="33"/>
      <c r="C573" s="331" t="s">
        <v>18</v>
      </c>
      <c r="D573" s="32" t="s">
        <v>19</v>
      </c>
      <c r="E573" s="98">
        <v>1000</v>
      </c>
      <c r="F573" s="98">
        <v>0</v>
      </c>
      <c r="G573" s="123">
        <f t="shared" si="27"/>
        <v>0</v>
      </c>
    </row>
    <row r="574" spans="1:7" ht="12.75" customHeight="1">
      <c r="A574" s="9"/>
      <c r="B574" s="48" t="s">
        <v>340</v>
      </c>
      <c r="C574" s="48"/>
      <c r="D574" s="327" t="s">
        <v>343</v>
      </c>
      <c r="E574" s="321"/>
      <c r="F574" s="321"/>
      <c r="G574" s="127"/>
    </row>
    <row r="575" spans="1:7" ht="12.75" customHeight="1">
      <c r="A575" s="9"/>
      <c r="B575" s="48"/>
      <c r="C575" s="48"/>
      <c r="D575" s="327" t="s">
        <v>342</v>
      </c>
      <c r="E575" s="321">
        <f>E577</f>
        <v>34864</v>
      </c>
      <c r="F575" s="321">
        <f>F577</f>
        <v>21645.9</v>
      </c>
      <c r="G575" s="127">
        <f t="shared" si="27"/>
        <v>62.08667966957321</v>
      </c>
    </row>
    <row r="576" spans="1:7" ht="12.75" customHeight="1">
      <c r="A576" s="9"/>
      <c r="B576" s="49"/>
      <c r="C576" s="49"/>
      <c r="D576" s="328" t="s">
        <v>344</v>
      </c>
      <c r="E576" s="87"/>
      <c r="F576" s="87"/>
      <c r="G576" s="124"/>
    </row>
    <row r="577" spans="1:7" ht="12.75" customHeight="1" thickBot="1">
      <c r="A577" s="9"/>
      <c r="B577" s="33"/>
      <c r="C577" s="333" t="s">
        <v>341</v>
      </c>
      <c r="D577" s="189" t="s">
        <v>84</v>
      </c>
      <c r="E577" s="190">
        <v>34864</v>
      </c>
      <c r="F577" s="190">
        <v>21645.9</v>
      </c>
      <c r="G577" s="131">
        <f t="shared" si="27"/>
        <v>62.08667966957321</v>
      </c>
    </row>
    <row r="578" spans="1:7" ht="12.75" customHeight="1">
      <c r="A578" s="9"/>
      <c r="B578" s="11"/>
      <c r="C578" s="247"/>
      <c r="D578" s="326" t="s">
        <v>244</v>
      </c>
      <c r="E578" s="339">
        <f>SUM(E580,E588,E604,E616,E620,E623)</f>
        <v>267748</v>
      </c>
      <c r="F578" s="339">
        <f>SUM(F580,F588,F604,F616,F620,F623)</f>
        <v>123966.51</v>
      </c>
      <c r="G578" s="340">
        <f t="shared" si="27"/>
        <v>46.299695982789785</v>
      </c>
    </row>
    <row r="579" spans="1:7" ht="12.75" customHeight="1" thickBot="1">
      <c r="A579" s="9"/>
      <c r="B579" s="33"/>
      <c r="C579" s="330"/>
      <c r="D579" s="336"/>
      <c r="E579" s="190"/>
      <c r="F579" s="190"/>
      <c r="G579" s="151"/>
    </row>
    <row r="580" spans="1:7" ht="12.75" customHeight="1">
      <c r="A580" s="9"/>
      <c r="B580" s="49" t="s">
        <v>316</v>
      </c>
      <c r="C580" s="49"/>
      <c r="D580" s="328" t="s">
        <v>317</v>
      </c>
      <c r="E580" s="87">
        <f>SUM(E581:E586)</f>
        <v>10000</v>
      </c>
      <c r="F580" s="87">
        <f>SUM(F581:F586)</f>
        <v>0</v>
      </c>
      <c r="G580" s="127">
        <f>F580/E580*100</f>
        <v>0</v>
      </c>
    </row>
    <row r="581" spans="1:7" ht="12.75" customHeight="1">
      <c r="A581" s="9"/>
      <c r="B581" s="11"/>
      <c r="C581" s="11" t="s">
        <v>197</v>
      </c>
      <c r="D581" s="173" t="s">
        <v>292</v>
      </c>
      <c r="E581" s="110">
        <v>8000</v>
      </c>
      <c r="F581" s="110">
        <v>0</v>
      </c>
      <c r="G581" s="122">
        <f>F581/E581*100</f>
        <v>0</v>
      </c>
    </row>
    <row r="582" spans="1:7" ht="12.75" customHeight="1">
      <c r="A582" s="9"/>
      <c r="B582" s="11"/>
      <c r="C582" s="11"/>
      <c r="D582" s="173" t="s">
        <v>198</v>
      </c>
      <c r="E582" s="110"/>
      <c r="F582" s="110"/>
      <c r="G582" s="139"/>
    </row>
    <row r="583" spans="1:7" ht="12.75" customHeight="1">
      <c r="A583" s="9"/>
      <c r="B583" s="11"/>
      <c r="C583" s="11"/>
      <c r="D583" s="173" t="s">
        <v>291</v>
      </c>
      <c r="E583" s="110"/>
      <c r="F583" s="110"/>
      <c r="G583" s="139"/>
    </row>
    <row r="584" spans="1:7" ht="12.75" customHeight="1">
      <c r="A584" s="9"/>
      <c r="B584" s="11"/>
      <c r="C584" s="11"/>
      <c r="D584" s="173" t="s">
        <v>199</v>
      </c>
      <c r="E584" s="110"/>
      <c r="F584" s="110"/>
      <c r="G584" s="139"/>
    </row>
    <row r="585" spans="1:7" ht="12.75" customHeight="1">
      <c r="A585" s="9"/>
      <c r="B585" s="11"/>
      <c r="C585" s="10"/>
      <c r="D585" s="175" t="s">
        <v>200</v>
      </c>
      <c r="E585" s="111"/>
      <c r="F585" s="111"/>
      <c r="G585" s="121"/>
    </row>
    <row r="586" spans="1:7" ht="12.75" customHeight="1" thickBot="1">
      <c r="A586" s="9"/>
      <c r="B586" s="33"/>
      <c r="C586" s="333" t="s">
        <v>129</v>
      </c>
      <c r="D586" s="189" t="s">
        <v>130</v>
      </c>
      <c r="E586" s="190">
        <v>2000</v>
      </c>
      <c r="F586" s="190">
        <v>0</v>
      </c>
      <c r="G586" s="123">
        <f>F586/E586*100</f>
        <v>0</v>
      </c>
    </row>
    <row r="587" spans="1:7" ht="12.75" customHeight="1">
      <c r="A587" s="9"/>
      <c r="B587" s="48" t="s">
        <v>318</v>
      </c>
      <c r="C587" s="48"/>
      <c r="D587" s="327" t="s">
        <v>319</v>
      </c>
      <c r="E587" s="110"/>
      <c r="F587" s="110"/>
      <c r="G587" s="139"/>
    </row>
    <row r="588" spans="1:7" ht="12.75" customHeight="1">
      <c r="A588" s="9"/>
      <c r="B588" s="48"/>
      <c r="C588" s="48"/>
      <c r="D588" s="327" t="s">
        <v>321</v>
      </c>
      <c r="E588" s="321">
        <f>SUM(E590:E603)</f>
        <v>84267</v>
      </c>
      <c r="F588" s="321">
        <f>SUM(F590:F603)</f>
        <v>41204.74999999999</v>
      </c>
      <c r="G588" s="127">
        <f>F588/E588*100</f>
        <v>48.89784850534609</v>
      </c>
    </row>
    <row r="589" spans="1:7" ht="12.75" customHeight="1">
      <c r="A589" s="9"/>
      <c r="B589" s="49"/>
      <c r="C589" s="49"/>
      <c r="D589" s="328" t="s">
        <v>320</v>
      </c>
      <c r="E589" s="111"/>
      <c r="F589" s="111"/>
      <c r="G589" s="121"/>
    </row>
    <row r="590" spans="1:7" ht="12.75" customHeight="1">
      <c r="A590" s="9"/>
      <c r="B590" s="11"/>
      <c r="C590" s="11" t="s">
        <v>197</v>
      </c>
      <c r="D590" s="173" t="s">
        <v>292</v>
      </c>
      <c r="E590" s="110">
        <v>15000</v>
      </c>
      <c r="F590" s="110">
        <v>4227.74</v>
      </c>
      <c r="G590" s="122">
        <f>F590/E590*100</f>
        <v>28.184933333333333</v>
      </c>
    </row>
    <row r="591" spans="1:7" ht="12.75" customHeight="1">
      <c r="A591" s="9"/>
      <c r="B591" s="11"/>
      <c r="C591" s="11"/>
      <c r="D591" s="173" t="s">
        <v>198</v>
      </c>
      <c r="E591" s="110"/>
      <c r="F591" s="110"/>
      <c r="G591" s="139"/>
    </row>
    <row r="592" spans="1:7" ht="12.75" customHeight="1">
      <c r="A592" s="9"/>
      <c r="B592" s="11"/>
      <c r="C592" s="11"/>
      <c r="D592" s="173" t="s">
        <v>291</v>
      </c>
      <c r="E592" s="110"/>
      <c r="F592" s="110"/>
      <c r="G592" s="139"/>
    </row>
    <row r="593" spans="1:7" ht="12.75" customHeight="1">
      <c r="A593" s="9"/>
      <c r="B593" s="11"/>
      <c r="C593" s="11"/>
      <c r="D593" s="173" t="s">
        <v>199</v>
      </c>
      <c r="E593" s="110"/>
      <c r="F593" s="110"/>
      <c r="G593" s="139"/>
    </row>
    <row r="594" spans="1:7" ht="12.75" customHeight="1">
      <c r="A594" s="9"/>
      <c r="B594" s="11"/>
      <c r="C594" s="10"/>
      <c r="D594" s="175" t="s">
        <v>200</v>
      </c>
      <c r="E594" s="111"/>
      <c r="F594" s="111"/>
      <c r="G594" s="121"/>
    </row>
    <row r="595" spans="1:7" ht="12.75" customHeight="1">
      <c r="A595" s="9"/>
      <c r="B595" s="11"/>
      <c r="C595" s="166" t="s">
        <v>47</v>
      </c>
      <c r="D595" s="7" t="s">
        <v>48</v>
      </c>
      <c r="E595" s="110">
        <v>50656</v>
      </c>
      <c r="F595" s="110">
        <v>25663.68</v>
      </c>
      <c r="G595" s="131">
        <f aca="true" t="shared" si="28" ref="G595:G617">F595/E595*100</f>
        <v>50.66266582438408</v>
      </c>
    </row>
    <row r="596" spans="1:7" ht="12.75" customHeight="1">
      <c r="A596" s="9"/>
      <c r="B596" s="11"/>
      <c r="C596" s="329" t="s">
        <v>49</v>
      </c>
      <c r="D596" s="7" t="s">
        <v>50</v>
      </c>
      <c r="E596" s="97">
        <v>4284</v>
      </c>
      <c r="F596" s="97">
        <v>4284</v>
      </c>
      <c r="G596" s="131">
        <f t="shared" si="28"/>
        <v>100</v>
      </c>
    </row>
    <row r="597" spans="1:7" ht="12.75" customHeight="1">
      <c r="A597" s="9"/>
      <c r="B597" s="11"/>
      <c r="C597" s="329" t="s">
        <v>37</v>
      </c>
      <c r="D597" s="7" t="s">
        <v>38</v>
      </c>
      <c r="E597" s="97">
        <v>9461</v>
      </c>
      <c r="F597" s="97">
        <v>5505.45</v>
      </c>
      <c r="G597" s="131">
        <f t="shared" si="28"/>
        <v>58.19099460944932</v>
      </c>
    </row>
    <row r="598" spans="1:7" ht="12.75" customHeight="1">
      <c r="A598" s="9"/>
      <c r="B598" s="11"/>
      <c r="C598" s="358" t="s">
        <v>39</v>
      </c>
      <c r="D598" s="357" t="s">
        <v>332</v>
      </c>
      <c r="E598" s="359">
        <v>1346</v>
      </c>
      <c r="F598" s="359">
        <v>783.31</v>
      </c>
      <c r="G598" s="122">
        <f t="shared" si="28"/>
        <v>58.19539375928677</v>
      </c>
    </row>
    <row r="599" spans="1:7" ht="12.75" customHeight="1">
      <c r="A599" s="9"/>
      <c r="B599" s="11"/>
      <c r="C599" s="165"/>
      <c r="D599" s="169" t="s">
        <v>333</v>
      </c>
      <c r="E599" s="111"/>
      <c r="F599" s="111"/>
      <c r="G599" s="121"/>
    </row>
    <row r="600" spans="1:7" ht="12.75" customHeight="1">
      <c r="A600" s="9"/>
      <c r="B600" s="11"/>
      <c r="C600" s="329" t="s">
        <v>18</v>
      </c>
      <c r="D600" s="7" t="s">
        <v>19</v>
      </c>
      <c r="E600" s="97">
        <v>200</v>
      </c>
      <c r="F600" s="97">
        <v>0</v>
      </c>
      <c r="G600" s="131">
        <f t="shared" si="28"/>
        <v>0</v>
      </c>
    </row>
    <row r="601" spans="1:7" ht="12.75" customHeight="1">
      <c r="A601" s="9"/>
      <c r="B601" s="11"/>
      <c r="C601" s="329" t="s">
        <v>6</v>
      </c>
      <c r="D601" s="7" t="s">
        <v>7</v>
      </c>
      <c r="E601" s="97">
        <v>200</v>
      </c>
      <c r="F601" s="97">
        <v>0</v>
      </c>
      <c r="G601" s="131">
        <f t="shared" si="28"/>
        <v>0</v>
      </c>
    </row>
    <row r="602" spans="1:7" ht="12.75" customHeight="1">
      <c r="A602" s="9"/>
      <c r="B602" s="11"/>
      <c r="C602" s="329" t="s">
        <v>129</v>
      </c>
      <c r="D602" s="15" t="s">
        <v>130</v>
      </c>
      <c r="E602" s="97">
        <v>3000</v>
      </c>
      <c r="F602" s="97">
        <v>740.57</v>
      </c>
      <c r="G602" s="131">
        <f t="shared" si="28"/>
        <v>24.68566666666667</v>
      </c>
    </row>
    <row r="603" spans="1:7" ht="12.75" customHeight="1" thickBot="1">
      <c r="A603" s="9"/>
      <c r="B603" s="33"/>
      <c r="C603" s="331" t="s">
        <v>167</v>
      </c>
      <c r="D603" s="32" t="s">
        <v>169</v>
      </c>
      <c r="E603" s="98">
        <v>120</v>
      </c>
      <c r="F603" s="98">
        <v>0</v>
      </c>
      <c r="G603" s="123">
        <f t="shared" si="28"/>
        <v>0</v>
      </c>
    </row>
    <row r="604" spans="1:7" ht="12.75" customHeight="1">
      <c r="A604" s="9"/>
      <c r="B604" s="50" t="s">
        <v>324</v>
      </c>
      <c r="C604" s="50"/>
      <c r="D604" s="334" t="s">
        <v>325</v>
      </c>
      <c r="E604" s="99">
        <f>SUM(E605:E615)</f>
        <v>72481</v>
      </c>
      <c r="F604" s="99">
        <f>SUM(F605:F615)</f>
        <v>38546.31</v>
      </c>
      <c r="G604" s="120">
        <f t="shared" si="28"/>
        <v>53.181261296063795</v>
      </c>
    </row>
    <row r="605" spans="1:7" ht="12.75" customHeight="1">
      <c r="A605" s="9"/>
      <c r="B605" s="11"/>
      <c r="C605" s="329" t="s">
        <v>59</v>
      </c>
      <c r="D605" s="7" t="s">
        <v>271</v>
      </c>
      <c r="E605" s="97">
        <v>600</v>
      </c>
      <c r="F605" s="97">
        <v>132.51</v>
      </c>
      <c r="G605" s="131">
        <f t="shared" si="28"/>
        <v>22.085</v>
      </c>
    </row>
    <row r="606" spans="1:7" ht="12.75" customHeight="1">
      <c r="A606" s="9"/>
      <c r="B606" s="11"/>
      <c r="C606" s="329" t="s">
        <v>47</v>
      </c>
      <c r="D606" s="7" t="s">
        <v>48</v>
      </c>
      <c r="E606" s="97">
        <v>50606</v>
      </c>
      <c r="F606" s="97">
        <v>27200</v>
      </c>
      <c r="G606" s="131">
        <f t="shared" si="28"/>
        <v>53.74856736355373</v>
      </c>
    </row>
    <row r="607" spans="1:7" ht="12.75" customHeight="1">
      <c r="A607" s="9"/>
      <c r="B607" s="11"/>
      <c r="C607" s="329" t="s">
        <v>49</v>
      </c>
      <c r="D607" s="7" t="s">
        <v>50</v>
      </c>
      <c r="E607" s="97">
        <v>3861</v>
      </c>
      <c r="F607" s="97">
        <v>3797.04</v>
      </c>
      <c r="G607" s="131">
        <f t="shared" si="28"/>
        <v>98.34343434343434</v>
      </c>
    </row>
    <row r="608" spans="1:7" ht="12.75" customHeight="1">
      <c r="A608" s="9"/>
      <c r="B608" s="11"/>
      <c r="C608" s="329" t="s">
        <v>37</v>
      </c>
      <c r="D608" s="7" t="s">
        <v>38</v>
      </c>
      <c r="E608" s="97">
        <v>9379</v>
      </c>
      <c r="F608" s="97">
        <v>5337.69</v>
      </c>
      <c r="G608" s="131">
        <f t="shared" si="28"/>
        <v>56.91107794007889</v>
      </c>
    </row>
    <row r="609" spans="1:7" ht="12.75" customHeight="1">
      <c r="A609" s="9"/>
      <c r="B609" s="11"/>
      <c r="C609" s="358" t="s">
        <v>39</v>
      </c>
      <c r="D609" s="357" t="s">
        <v>332</v>
      </c>
      <c r="E609" s="359">
        <v>1334</v>
      </c>
      <c r="F609" s="359">
        <v>0</v>
      </c>
      <c r="G609" s="122">
        <f t="shared" si="28"/>
        <v>0</v>
      </c>
    </row>
    <row r="610" spans="1:7" ht="12.75" customHeight="1">
      <c r="A610" s="9"/>
      <c r="B610" s="11"/>
      <c r="C610" s="165"/>
      <c r="D610" s="169" t="s">
        <v>333</v>
      </c>
      <c r="E610" s="111"/>
      <c r="F610" s="111"/>
      <c r="G610" s="121"/>
    </row>
    <row r="611" spans="1:7" ht="12.75" customHeight="1">
      <c r="A611" s="9"/>
      <c r="B611" s="11"/>
      <c r="C611" s="329" t="s">
        <v>18</v>
      </c>
      <c r="D611" s="7" t="s">
        <v>19</v>
      </c>
      <c r="E611" s="97">
        <v>730</v>
      </c>
      <c r="F611" s="97">
        <v>0</v>
      </c>
      <c r="G611" s="131">
        <f t="shared" si="28"/>
        <v>0</v>
      </c>
    </row>
    <row r="612" spans="1:7" ht="12.75" customHeight="1">
      <c r="A612" s="9"/>
      <c r="B612" s="11"/>
      <c r="C612" s="329" t="s">
        <v>51</v>
      </c>
      <c r="D612" s="7" t="s">
        <v>52</v>
      </c>
      <c r="E612" s="97">
        <v>3200</v>
      </c>
      <c r="F612" s="97">
        <v>916.37</v>
      </c>
      <c r="G612" s="131">
        <f t="shared" si="28"/>
        <v>28.6365625</v>
      </c>
    </row>
    <row r="613" spans="1:7" ht="12.75" customHeight="1">
      <c r="A613" s="9"/>
      <c r="B613" s="11"/>
      <c r="C613" s="329" t="s">
        <v>53</v>
      </c>
      <c r="D613" s="7" t="s">
        <v>54</v>
      </c>
      <c r="E613" s="97">
        <v>1271</v>
      </c>
      <c r="F613" s="97">
        <v>1162.7</v>
      </c>
      <c r="G613" s="131">
        <f t="shared" si="28"/>
        <v>91.47915027537373</v>
      </c>
    </row>
    <row r="614" spans="1:7" ht="12.75" customHeight="1">
      <c r="A614" s="9"/>
      <c r="B614" s="11"/>
      <c r="C614" s="166" t="s">
        <v>162</v>
      </c>
      <c r="D614" s="8" t="s">
        <v>163</v>
      </c>
      <c r="E614" s="110">
        <v>1500</v>
      </c>
      <c r="F614" s="110">
        <v>0</v>
      </c>
      <c r="G614" s="122">
        <f t="shared" si="28"/>
        <v>0</v>
      </c>
    </row>
    <row r="615" spans="1:7" ht="12.75" customHeight="1" thickBot="1">
      <c r="A615" s="9"/>
      <c r="B615" s="11"/>
      <c r="C615" s="330"/>
      <c r="D615" s="34" t="s">
        <v>165</v>
      </c>
      <c r="E615" s="110"/>
      <c r="F615" s="110"/>
      <c r="G615" s="151"/>
    </row>
    <row r="616" spans="1:7" ht="12.75" customHeight="1">
      <c r="A616" s="9"/>
      <c r="B616" s="50" t="s">
        <v>326</v>
      </c>
      <c r="C616" s="50"/>
      <c r="D616" s="334" t="s">
        <v>327</v>
      </c>
      <c r="E616" s="99">
        <f>SUM(E617)</f>
        <v>21000</v>
      </c>
      <c r="F616" s="99">
        <f>SUM(F617)</f>
        <v>7000</v>
      </c>
      <c r="G616" s="124">
        <f t="shared" si="28"/>
        <v>33.33333333333333</v>
      </c>
    </row>
    <row r="617" spans="1:7" ht="12.75" customHeight="1">
      <c r="A617" s="9"/>
      <c r="B617" s="11"/>
      <c r="C617" s="11" t="s">
        <v>58</v>
      </c>
      <c r="D617" s="8" t="s">
        <v>279</v>
      </c>
      <c r="E617" s="110">
        <v>21000</v>
      </c>
      <c r="F617" s="110">
        <v>7000</v>
      </c>
      <c r="G617" s="122">
        <f t="shared" si="28"/>
        <v>33.33333333333333</v>
      </c>
    </row>
    <row r="618" spans="1:7" ht="12.75" customHeight="1">
      <c r="A618" s="9"/>
      <c r="B618" s="11"/>
      <c r="C618" s="11"/>
      <c r="D618" s="8" t="s">
        <v>277</v>
      </c>
      <c r="E618" s="110"/>
      <c r="F618" s="110"/>
      <c r="G618" s="139"/>
    </row>
    <row r="619" spans="1:7" ht="12.75" customHeight="1" thickBot="1">
      <c r="A619" s="9"/>
      <c r="B619" s="33"/>
      <c r="C619" s="33"/>
      <c r="D619" s="34" t="s">
        <v>278</v>
      </c>
      <c r="E619" s="190"/>
      <c r="F619" s="190"/>
      <c r="G619" s="151"/>
    </row>
    <row r="620" spans="1:7" ht="12.75" customHeight="1">
      <c r="A620" s="9"/>
      <c r="B620" s="50" t="s">
        <v>328</v>
      </c>
      <c r="C620" s="50"/>
      <c r="D620" s="334" t="s">
        <v>329</v>
      </c>
      <c r="E620" s="99">
        <f>SUM(E621)</f>
        <v>31677</v>
      </c>
      <c r="F620" s="99">
        <f>SUM(F621)</f>
        <v>14158.47</v>
      </c>
      <c r="G620" s="293">
        <f>F620/E620*100</f>
        <v>44.69637276257221</v>
      </c>
    </row>
    <row r="621" spans="1:7" ht="12.75" customHeight="1">
      <c r="A621" s="9"/>
      <c r="B621" s="11"/>
      <c r="C621" s="11" t="s">
        <v>213</v>
      </c>
      <c r="D621" s="8" t="s">
        <v>280</v>
      </c>
      <c r="E621" s="110">
        <v>31677</v>
      </c>
      <c r="F621" s="110">
        <v>14158.47</v>
      </c>
      <c r="G621" s="122">
        <f>F621/E621*100</f>
        <v>44.69637276257221</v>
      </c>
    </row>
    <row r="622" spans="1:7" ht="12.75" customHeight="1" thickBot="1">
      <c r="A622" s="9"/>
      <c r="B622" s="33"/>
      <c r="C622" s="33"/>
      <c r="D622" s="34" t="s">
        <v>281</v>
      </c>
      <c r="E622" s="190"/>
      <c r="F622" s="190"/>
      <c r="G622" s="151"/>
    </row>
    <row r="623" spans="1:7" ht="12.75" customHeight="1">
      <c r="A623" s="9"/>
      <c r="B623" s="50" t="s">
        <v>345</v>
      </c>
      <c r="C623" s="50"/>
      <c r="D623" s="51" t="s">
        <v>346</v>
      </c>
      <c r="E623" s="99">
        <f>SUM(E624)</f>
        <v>48323</v>
      </c>
      <c r="F623" s="99">
        <f>SUM(F624)</f>
        <v>23056.98</v>
      </c>
      <c r="G623" s="293">
        <f>F623/E623*100</f>
        <v>47.714297539473954</v>
      </c>
    </row>
    <row r="624" spans="1:7" ht="12.75" customHeight="1">
      <c r="A624" s="9"/>
      <c r="B624" s="11"/>
      <c r="C624" s="11" t="s">
        <v>213</v>
      </c>
      <c r="D624" s="8" t="s">
        <v>280</v>
      </c>
      <c r="E624" s="110">
        <v>48323</v>
      </c>
      <c r="F624" s="110">
        <v>23056.98</v>
      </c>
      <c r="G624" s="122">
        <f>F624/E624*100</f>
        <v>47.714297539473954</v>
      </c>
    </row>
    <row r="625" spans="1:7" ht="12.75" customHeight="1">
      <c r="A625" s="36"/>
      <c r="B625" s="10"/>
      <c r="C625" s="10"/>
      <c r="D625" s="6" t="s">
        <v>281</v>
      </c>
      <c r="E625" s="111"/>
      <c r="F625" s="111"/>
      <c r="G625" s="121"/>
    </row>
    <row r="626" spans="1:9" ht="12.75" customHeight="1" thickBot="1">
      <c r="A626" s="23" t="s">
        <v>91</v>
      </c>
      <c r="B626" s="24"/>
      <c r="C626" s="24"/>
      <c r="D626" s="21" t="s">
        <v>92</v>
      </c>
      <c r="E626" s="79">
        <f>SUM(E641,E647,E649,E661,E644,E627,E656)</f>
        <v>2923064.6100000003</v>
      </c>
      <c r="F626" s="79">
        <f>SUM(F641,F647,F649,F661,F644,F627,F656)</f>
        <v>1221533.66</v>
      </c>
      <c r="G626" s="309">
        <f>F626/E626*100</f>
        <v>41.78948545376148</v>
      </c>
      <c r="I626" s="113"/>
    </row>
    <row r="627" spans="1:7" s="28" customFormat="1" ht="12.75" customHeight="1">
      <c r="A627" s="109"/>
      <c r="B627" s="54" t="s">
        <v>168</v>
      </c>
      <c r="C627" s="54"/>
      <c r="D627" s="53" t="s">
        <v>170</v>
      </c>
      <c r="E627" s="138">
        <f>SUM(E628:E640)</f>
        <v>1367065</v>
      </c>
      <c r="F627" s="138">
        <f>SUM(F628:F640)</f>
        <v>674566.7</v>
      </c>
      <c r="G627" s="293">
        <f aca="true" t="shared" si="29" ref="G627:G668">F627/E627*100</f>
        <v>49.34415700789648</v>
      </c>
    </row>
    <row r="628" spans="1:7" s="28" customFormat="1" ht="12.75" customHeight="1">
      <c r="A628" s="103"/>
      <c r="B628" s="114"/>
      <c r="C628" s="161" t="s">
        <v>47</v>
      </c>
      <c r="D628" s="7" t="s">
        <v>48</v>
      </c>
      <c r="E628" s="231">
        <v>59120</v>
      </c>
      <c r="F628" s="231">
        <v>26729.18</v>
      </c>
      <c r="G628" s="121">
        <f t="shared" si="29"/>
        <v>45.211738836265226</v>
      </c>
    </row>
    <row r="629" spans="1:7" s="28" customFormat="1" ht="12.75" customHeight="1">
      <c r="A629" s="103"/>
      <c r="B629" s="114"/>
      <c r="C629" s="161" t="s">
        <v>49</v>
      </c>
      <c r="D629" s="7" t="s">
        <v>50</v>
      </c>
      <c r="E629" s="231">
        <v>5000</v>
      </c>
      <c r="F629" s="231">
        <v>4329.11</v>
      </c>
      <c r="G629" s="121">
        <f t="shared" si="29"/>
        <v>86.5822</v>
      </c>
    </row>
    <row r="630" spans="1:7" s="28" customFormat="1" ht="12.75" customHeight="1">
      <c r="A630" s="103"/>
      <c r="B630" s="114"/>
      <c r="C630" s="161" t="s">
        <v>37</v>
      </c>
      <c r="D630" s="7" t="s">
        <v>38</v>
      </c>
      <c r="E630" s="231">
        <v>11000</v>
      </c>
      <c r="F630" s="231">
        <v>3441.97</v>
      </c>
      <c r="G630" s="121">
        <f t="shared" si="29"/>
        <v>31.29063636363636</v>
      </c>
    </row>
    <row r="631" spans="1:7" s="28" customFormat="1" ht="12.75" customHeight="1">
      <c r="A631" s="103"/>
      <c r="B631" s="114"/>
      <c r="C631" s="362" t="s">
        <v>39</v>
      </c>
      <c r="D631" s="357" t="s">
        <v>332</v>
      </c>
      <c r="E631" s="363">
        <v>1600</v>
      </c>
      <c r="F631" s="363">
        <v>469.63</v>
      </c>
      <c r="G631" s="122">
        <f t="shared" si="29"/>
        <v>29.351875</v>
      </c>
    </row>
    <row r="632" spans="1:7" s="28" customFormat="1" ht="12.75" customHeight="1">
      <c r="A632" s="103"/>
      <c r="B632" s="114"/>
      <c r="C632" s="360"/>
      <c r="D632" s="169" t="s">
        <v>333</v>
      </c>
      <c r="E632" s="361"/>
      <c r="F632" s="361"/>
      <c r="G632" s="121"/>
    </row>
    <row r="633" spans="1:7" s="28" customFormat="1" ht="12.75" customHeight="1">
      <c r="A633" s="103"/>
      <c r="B633" s="114"/>
      <c r="C633" s="329" t="s">
        <v>134</v>
      </c>
      <c r="D633" s="7" t="s">
        <v>135</v>
      </c>
      <c r="E633" s="231">
        <v>4000</v>
      </c>
      <c r="F633" s="231">
        <v>3716</v>
      </c>
      <c r="G633" s="121">
        <f t="shared" si="29"/>
        <v>92.9</v>
      </c>
    </row>
    <row r="634" spans="1:7" s="28" customFormat="1" ht="12.75" customHeight="1">
      <c r="A634" s="103"/>
      <c r="B634" s="114"/>
      <c r="C634" s="187" t="s">
        <v>18</v>
      </c>
      <c r="D634" s="261" t="s">
        <v>19</v>
      </c>
      <c r="E634" s="200">
        <v>13835</v>
      </c>
      <c r="F634" s="200">
        <v>1900</v>
      </c>
      <c r="G634" s="121">
        <f t="shared" si="29"/>
        <v>13.733285146367907</v>
      </c>
    </row>
    <row r="635" spans="1:7" s="28" customFormat="1" ht="12.75" customHeight="1">
      <c r="A635" s="103"/>
      <c r="B635" s="114"/>
      <c r="C635" s="12" t="s">
        <v>6</v>
      </c>
      <c r="D635" s="7" t="s">
        <v>7</v>
      </c>
      <c r="E635" s="84">
        <v>1265000</v>
      </c>
      <c r="F635" s="84">
        <v>632806.83</v>
      </c>
      <c r="G635" s="131">
        <f t="shared" si="29"/>
        <v>50.02425533596837</v>
      </c>
    </row>
    <row r="636" spans="1:15" ht="12.75" customHeight="1">
      <c r="A636" s="103"/>
      <c r="B636" s="114"/>
      <c r="C636" s="12" t="s">
        <v>164</v>
      </c>
      <c r="D636" s="7" t="s">
        <v>171</v>
      </c>
      <c r="E636" s="262">
        <v>360</v>
      </c>
      <c r="F636" s="262">
        <v>0</v>
      </c>
      <c r="G636" s="131">
        <f t="shared" si="29"/>
        <v>0</v>
      </c>
      <c r="O636" s="16"/>
    </row>
    <row r="637" spans="1:15" ht="12.75" customHeight="1">
      <c r="A637" s="103"/>
      <c r="B637" s="114"/>
      <c r="C637" s="12" t="s">
        <v>51</v>
      </c>
      <c r="D637" s="7" t="s">
        <v>52</v>
      </c>
      <c r="E637" s="262">
        <v>1000</v>
      </c>
      <c r="F637" s="262">
        <v>0</v>
      </c>
      <c r="G637" s="121">
        <f t="shared" si="29"/>
        <v>0</v>
      </c>
      <c r="O637" s="16"/>
    </row>
    <row r="638" spans="1:15" ht="12.75" customHeight="1">
      <c r="A638" s="103"/>
      <c r="B638" s="114"/>
      <c r="C638" s="12" t="s">
        <v>22</v>
      </c>
      <c r="D638" s="238" t="s">
        <v>23</v>
      </c>
      <c r="E638" s="262">
        <v>600</v>
      </c>
      <c r="F638" s="262">
        <v>0</v>
      </c>
      <c r="G638" s="121">
        <f t="shared" si="29"/>
        <v>0</v>
      </c>
      <c r="O638" s="16"/>
    </row>
    <row r="639" spans="1:15" ht="12.75" customHeight="1">
      <c r="A639" s="103"/>
      <c r="B639" s="114"/>
      <c r="C639" s="10" t="s">
        <v>53</v>
      </c>
      <c r="D639" s="6" t="s">
        <v>54</v>
      </c>
      <c r="E639" s="262">
        <v>1550</v>
      </c>
      <c r="F639" s="262">
        <v>1162.5</v>
      </c>
      <c r="G639" s="121">
        <f t="shared" si="29"/>
        <v>75</v>
      </c>
      <c r="O639" s="16"/>
    </row>
    <row r="640" spans="1:9" ht="12.75" customHeight="1" thickBot="1">
      <c r="A640" s="103"/>
      <c r="B640" s="205"/>
      <c r="C640" s="31" t="s">
        <v>167</v>
      </c>
      <c r="D640" s="32" t="s">
        <v>169</v>
      </c>
      <c r="E640" s="383">
        <v>4000</v>
      </c>
      <c r="F640" s="383">
        <v>11.48</v>
      </c>
      <c r="G640" s="151">
        <f t="shared" si="29"/>
        <v>0.28700000000000003</v>
      </c>
      <c r="I640" s="191"/>
    </row>
    <row r="641" spans="1:9" s="168" customFormat="1" ht="12.75" customHeight="1">
      <c r="A641" s="9"/>
      <c r="B641" s="49" t="s">
        <v>93</v>
      </c>
      <c r="C641" s="49"/>
      <c r="D641" s="46" t="s">
        <v>94</v>
      </c>
      <c r="E641" s="87">
        <f>SUM(E642:E643)</f>
        <v>88356</v>
      </c>
      <c r="F641" s="87">
        <f>SUM(F642:F643)</f>
        <v>28415.37</v>
      </c>
      <c r="G641" s="124">
        <f t="shared" si="29"/>
        <v>32.16009099551813</v>
      </c>
      <c r="I641" s="193"/>
    </row>
    <row r="642" spans="1:9" ht="12.75" customHeight="1">
      <c r="A642" s="9"/>
      <c r="B642" s="181"/>
      <c r="C642" s="187" t="s">
        <v>18</v>
      </c>
      <c r="D642" s="261" t="s">
        <v>19</v>
      </c>
      <c r="E642" s="174">
        <v>9626</v>
      </c>
      <c r="F642" s="174">
        <v>151.36</v>
      </c>
      <c r="G642" s="131">
        <f t="shared" si="29"/>
        <v>1.5724080615001041</v>
      </c>
      <c r="I642" s="191"/>
    </row>
    <row r="643" spans="1:7" ht="12.75" customHeight="1" thickBot="1">
      <c r="A643" s="9"/>
      <c r="B643" s="33"/>
      <c r="C643" s="31" t="s">
        <v>6</v>
      </c>
      <c r="D643" s="32" t="s">
        <v>7</v>
      </c>
      <c r="E643" s="71">
        <v>78730</v>
      </c>
      <c r="F643" s="71">
        <v>28264.01</v>
      </c>
      <c r="G643" s="123">
        <f t="shared" si="29"/>
        <v>35.89992379016893</v>
      </c>
    </row>
    <row r="644" spans="1:7" ht="12.75" customHeight="1">
      <c r="A644" s="9"/>
      <c r="B644" s="49" t="s">
        <v>124</v>
      </c>
      <c r="C644" s="49"/>
      <c r="D644" s="46" t="s">
        <v>125</v>
      </c>
      <c r="E644" s="67">
        <f>SUM(E645:E646)</f>
        <v>93893.61</v>
      </c>
      <c r="F644" s="67">
        <f>SUM(F645:F646)</f>
        <v>20580.699999999997</v>
      </c>
      <c r="G644" s="124">
        <f t="shared" si="29"/>
        <v>21.919170005285764</v>
      </c>
    </row>
    <row r="645" spans="1:7" ht="12.75" customHeight="1">
      <c r="A645" s="9"/>
      <c r="B645" s="14"/>
      <c r="C645" s="12" t="s">
        <v>18</v>
      </c>
      <c r="D645" s="7" t="s">
        <v>19</v>
      </c>
      <c r="E645" s="70">
        <v>68743.61</v>
      </c>
      <c r="F645" s="70">
        <v>18387.69</v>
      </c>
      <c r="G645" s="131">
        <f t="shared" si="29"/>
        <v>26.748217034281442</v>
      </c>
    </row>
    <row r="646" spans="1:9" ht="12.75" customHeight="1" thickBot="1">
      <c r="A646" s="9"/>
      <c r="B646" s="33"/>
      <c r="C646" s="31" t="s">
        <v>6</v>
      </c>
      <c r="D646" s="32" t="s">
        <v>7</v>
      </c>
      <c r="E646" s="71">
        <v>25150</v>
      </c>
      <c r="F646" s="71">
        <v>2193.01</v>
      </c>
      <c r="G646" s="123">
        <f t="shared" si="29"/>
        <v>8.71972166998012</v>
      </c>
      <c r="I646" s="113"/>
    </row>
    <row r="647" spans="1:7" ht="12.75" customHeight="1">
      <c r="A647" s="9"/>
      <c r="B647" s="49" t="s">
        <v>95</v>
      </c>
      <c r="C647" s="49"/>
      <c r="D647" s="46" t="s">
        <v>96</v>
      </c>
      <c r="E647" s="67">
        <f>SUM(E648:E648)</f>
        <v>175000</v>
      </c>
      <c r="F647" s="67">
        <f>SUM(F648:F648)</f>
        <v>45641.9</v>
      </c>
      <c r="G647" s="124">
        <f t="shared" si="29"/>
        <v>26.081085714285717</v>
      </c>
    </row>
    <row r="648" spans="1:7" ht="12.75" customHeight="1" thickBot="1">
      <c r="A648" s="9"/>
      <c r="B648" s="33"/>
      <c r="C648" s="31" t="s">
        <v>6</v>
      </c>
      <c r="D648" s="32" t="s">
        <v>7</v>
      </c>
      <c r="E648" s="71">
        <v>175000</v>
      </c>
      <c r="F648" s="71">
        <v>45641.9</v>
      </c>
      <c r="G648" s="123">
        <f t="shared" si="29"/>
        <v>26.081085714285717</v>
      </c>
    </row>
    <row r="649" spans="1:7" ht="12.75" customHeight="1">
      <c r="A649" s="9"/>
      <c r="B649" s="49" t="s">
        <v>97</v>
      </c>
      <c r="C649" s="49"/>
      <c r="D649" s="46" t="s">
        <v>98</v>
      </c>
      <c r="E649" s="67">
        <f>SUM(E650:E654)</f>
        <v>786150</v>
      </c>
      <c r="F649" s="67">
        <f>SUM(F650:F654)</f>
        <v>431669.45999999996</v>
      </c>
      <c r="G649" s="124">
        <f t="shared" si="29"/>
        <v>54.90929975195573</v>
      </c>
    </row>
    <row r="650" spans="1:7" ht="12.75" customHeight="1">
      <c r="A650" s="9"/>
      <c r="B650" s="48"/>
      <c r="C650" s="161" t="s">
        <v>18</v>
      </c>
      <c r="D650" s="238" t="s">
        <v>19</v>
      </c>
      <c r="E650" s="170">
        <v>2350</v>
      </c>
      <c r="F650" s="163">
        <v>1450</v>
      </c>
      <c r="G650" s="131">
        <f t="shared" si="29"/>
        <v>61.702127659574465</v>
      </c>
    </row>
    <row r="651" spans="1:7" ht="12.75" customHeight="1">
      <c r="A651" s="9"/>
      <c r="B651" s="11"/>
      <c r="C651" s="10" t="s">
        <v>10</v>
      </c>
      <c r="D651" s="6" t="s">
        <v>11</v>
      </c>
      <c r="E651" s="74">
        <v>242218.8</v>
      </c>
      <c r="F651" s="74">
        <v>117479.06</v>
      </c>
      <c r="G651" s="131">
        <f t="shared" si="29"/>
        <v>48.50121460431643</v>
      </c>
    </row>
    <row r="652" spans="1:9" ht="12.75" customHeight="1">
      <c r="A652" s="9"/>
      <c r="B652" s="11"/>
      <c r="C652" s="10" t="s">
        <v>12</v>
      </c>
      <c r="D652" s="6" t="s">
        <v>13</v>
      </c>
      <c r="E652" s="74">
        <v>30000</v>
      </c>
      <c r="F652" s="74">
        <v>13355.08</v>
      </c>
      <c r="G652" s="131">
        <f t="shared" si="29"/>
        <v>44.51693333333333</v>
      </c>
      <c r="I652" s="192">
        <f>SUM(G652:G683)</f>
        <v>860.9179768846534</v>
      </c>
    </row>
    <row r="653" spans="1:7" ht="12.75" customHeight="1">
      <c r="A653" s="9"/>
      <c r="B653" s="11"/>
      <c r="C653" s="12" t="s">
        <v>6</v>
      </c>
      <c r="D653" s="7" t="s">
        <v>7</v>
      </c>
      <c r="E653" s="70">
        <v>283581.2</v>
      </c>
      <c r="F653" s="70">
        <v>159296.1</v>
      </c>
      <c r="G653" s="131">
        <f t="shared" si="29"/>
        <v>56.17301146902545</v>
      </c>
    </row>
    <row r="654" spans="1:7" ht="12.75" customHeight="1" thickBot="1">
      <c r="A654" s="9"/>
      <c r="B654" s="33"/>
      <c r="C654" s="31" t="s">
        <v>14</v>
      </c>
      <c r="D654" s="32" t="s">
        <v>15</v>
      </c>
      <c r="E654" s="71">
        <v>228000</v>
      </c>
      <c r="F654" s="71">
        <v>140089.22</v>
      </c>
      <c r="G654" s="123">
        <f t="shared" si="29"/>
        <v>61.4426403508772</v>
      </c>
    </row>
    <row r="655" spans="1:7" ht="12.75" customHeight="1">
      <c r="A655" s="9"/>
      <c r="B655" s="48" t="s">
        <v>204</v>
      </c>
      <c r="C655" s="11"/>
      <c r="D655" s="55" t="s">
        <v>254</v>
      </c>
      <c r="E655" s="85"/>
      <c r="F655" s="85"/>
      <c r="G655" s="139"/>
    </row>
    <row r="656" spans="1:7" ht="12.75" customHeight="1">
      <c r="A656" s="9"/>
      <c r="B656" s="10"/>
      <c r="C656" s="10"/>
      <c r="D656" s="46" t="s">
        <v>258</v>
      </c>
      <c r="E656" s="67">
        <f>SUM(E657:E660)</f>
        <v>100450</v>
      </c>
      <c r="F656" s="67">
        <f>SUM(F657:F660)</f>
        <v>15519.59</v>
      </c>
      <c r="G656" s="124">
        <f t="shared" si="29"/>
        <v>15.450064708810354</v>
      </c>
    </row>
    <row r="657" spans="1:7" ht="12.75" customHeight="1">
      <c r="A657" s="9"/>
      <c r="B657" s="11"/>
      <c r="C657" s="41" t="s">
        <v>18</v>
      </c>
      <c r="D657" s="7" t="s">
        <v>19</v>
      </c>
      <c r="E657" s="75">
        <v>11500</v>
      </c>
      <c r="F657" s="75">
        <v>246</v>
      </c>
      <c r="G657" s="131">
        <f t="shared" si="29"/>
        <v>2.139130434782609</v>
      </c>
    </row>
    <row r="658" spans="1:7" ht="12.75" customHeight="1">
      <c r="A658" s="9"/>
      <c r="B658" s="11"/>
      <c r="C658" s="41" t="s">
        <v>6</v>
      </c>
      <c r="D658" s="7" t="s">
        <v>7</v>
      </c>
      <c r="E658" s="70">
        <v>80850</v>
      </c>
      <c r="F658" s="70">
        <v>7371.59</v>
      </c>
      <c r="G658" s="131">
        <f t="shared" si="29"/>
        <v>9.117612863327148</v>
      </c>
    </row>
    <row r="659" spans="1:7" ht="12.75" customHeight="1">
      <c r="A659" s="9"/>
      <c r="B659" s="11"/>
      <c r="C659" s="12" t="s">
        <v>164</v>
      </c>
      <c r="D659" s="7" t="s">
        <v>171</v>
      </c>
      <c r="E659" s="74">
        <v>100</v>
      </c>
      <c r="F659" s="74">
        <v>0</v>
      </c>
      <c r="G659" s="131">
        <f t="shared" si="29"/>
        <v>0</v>
      </c>
    </row>
    <row r="660" spans="1:7" ht="12.75" customHeight="1" thickBot="1">
      <c r="A660" s="9"/>
      <c r="B660" s="33"/>
      <c r="C660" s="159" t="s">
        <v>22</v>
      </c>
      <c r="D660" s="263" t="s">
        <v>23</v>
      </c>
      <c r="E660" s="73">
        <v>8000</v>
      </c>
      <c r="F660" s="73">
        <v>7902</v>
      </c>
      <c r="G660" s="123">
        <f t="shared" si="29"/>
        <v>98.775</v>
      </c>
    </row>
    <row r="661" spans="1:7" ht="12.75" customHeight="1">
      <c r="A661" s="9"/>
      <c r="B661" s="49" t="s">
        <v>115</v>
      </c>
      <c r="C661" s="49"/>
      <c r="D661" s="46" t="s">
        <v>21</v>
      </c>
      <c r="E661" s="67">
        <f>SUM(E662:E670)</f>
        <v>312150</v>
      </c>
      <c r="F661" s="67">
        <f>SUM(F662:F670)</f>
        <v>5139.94</v>
      </c>
      <c r="G661" s="124">
        <f t="shared" si="29"/>
        <v>1.6466250200224248</v>
      </c>
    </row>
    <row r="662" spans="1:9" ht="12.75" customHeight="1">
      <c r="A662" s="45"/>
      <c r="B662" s="11"/>
      <c r="C662" s="41" t="s">
        <v>18</v>
      </c>
      <c r="D662" s="7" t="s">
        <v>19</v>
      </c>
      <c r="E662" s="75">
        <v>67800</v>
      </c>
      <c r="F662" s="75">
        <v>4572.54</v>
      </c>
      <c r="G662" s="131">
        <f t="shared" si="29"/>
        <v>6.744159292035398</v>
      </c>
      <c r="I662" s="113"/>
    </row>
    <row r="663" spans="1:10" ht="12.75" customHeight="1">
      <c r="A663" s="45"/>
      <c r="B663" s="11"/>
      <c r="C663" s="41" t="s">
        <v>6</v>
      </c>
      <c r="D663" s="7" t="s">
        <v>7</v>
      </c>
      <c r="E663" s="75">
        <v>70500</v>
      </c>
      <c r="F663" s="75">
        <v>467.4</v>
      </c>
      <c r="G663" s="131">
        <f t="shared" si="29"/>
        <v>0.6629787234042552</v>
      </c>
      <c r="I663" s="113"/>
      <c r="J663" s="129"/>
    </row>
    <row r="664" spans="1:10" ht="12.75" customHeight="1">
      <c r="A664" s="45"/>
      <c r="B664" s="11"/>
      <c r="C664" s="41" t="s">
        <v>22</v>
      </c>
      <c r="D664" s="7" t="s">
        <v>23</v>
      </c>
      <c r="E664" s="75">
        <v>100</v>
      </c>
      <c r="F664" s="75">
        <v>100</v>
      </c>
      <c r="G664" s="131">
        <f t="shared" si="29"/>
        <v>100</v>
      </c>
      <c r="I664" s="113"/>
      <c r="J664" s="129"/>
    </row>
    <row r="665" spans="1:7" ht="12.75" customHeight="1">
      <c r="A665" s="45"/>
      <c r="B665" s="11"/>
      <c r="C665" s="264">
        <v>6050</v>
      </c>
      <c r="D665" s="194" t="s">
        <v>15</v>
      </c>
      <c r="E665" s="97">
        <v>78750</v>
      </c>
      <c r="F665" s="97">
        <v>0</v>
      </c>
      <c r="G665" s="131">
        <f t="shared" si="29"/>
        <v>0</v>
      </c>
    </row>
    <row r="666" spans="1:7" ht="12.75" customHeight="1">
      <c r="A666" s="45"/>
      <c r="B666" s="11"/>
      <c r="C666" s="264">
        <v>6057</v>
      </c>
      <c r="D666" s="194" t="s">
        <v>15</v>
      </c>
      <c r="E666" s="97">
        <v>38178</v>
      </c>
      <c r="F666" s="97">
        <v>0</v>
      </c>
      <c r="G666" s="131">
        <f t="shared" si="29"/>
        <v>0</v>
      </c>
    </row>
    <row r="667" spans="1:7" ht="15" customHeight="1">
      <c r="A667" s="45"/>
      <c r="B667" s="11"/>
      <c r="C667" s="264">
        <v>6059</v>
      </c>
      <c r="D667" s="194" t="s">
        <v>15</v>
      </c>
      <c r="E667" s="97">
        <v>21822</v>
      </c>
      <c r="F667" s="97">
        <v>0</v>
      </c>
      <c r="G667" s="131">
        <f t="shared" si="29"/>
        <v>0</v>
      </c>
    </row>
    <row r="668" spans="1:7" ht="15" customHeight="1">
      <c r="A668" s="45"/>
      <c r="B668" s="11"/>
      <c r="C668" s="347" t="s">
        <v>235</v>
      </c>
      <c r="D668" s="370" t="s">
        <v>362</v>
      </c>
      <c r="E668" s="110">
        <v>35000</v>
      </c>
      <c r="F668" s="110">
        <v>0</v>
      </c>
      <c r="G668" s="139">
        <f t="shared" si="29"/>
        <v>0</v>
      </c>
    </row>
    <row r="669" spans="1:7" ht="15" customHeight="1">
      <c r="A669" s="45"/>
      <c r="B669" s="11"/>
      <c r="C669" s="347"/>
      <c r="D669" s="370" t="s">
        <v>363</v>
      </c>
      <c r="E669" s="110"/>
      <c r="F669" s="110"/>
      <c r="G669" s="139"/>
    </row>
    <row r="670" spans="1:7" ht="15" customHeight="1">
      <c r="A670" s="105"/>
      <c r="B670" s="10"/>
      <c r="C670" s="384"/>
      <c r="D670" s="385" t="s">
        <v>262</v>
      </c>
      <c r="E670" s="111"/>
      <c r="F670" s="111"/>
      <c r="G670" s="121"/>
    </row>
    <row r="671" spans="1:7" ht="12.75" customHeight="1" thickBot="1">
      <c r="A671" s="23" t="s">
        <v>99</v>
      </c>
      <c r="B671" s="24"/>
      <c r="C671" s="24" t="s">
        <v>99</v>
      </c>
      <c r="D671" s="21" t="s">
        <v>100</v>
      </c>
      <c r="E671" s="79">
        <f>SUM(E679,E686,E672,E684)</f>
        <v>553078.65</v>
      </c>
      <c r="F671" s="79">
        <f>SUM(F679,F686,F672,F684)</f>
        <v>258073.52000000002</v>
      </c>
      <c r="G671" s="309">
        <f aca="true" t="shared" si="30" ref="G671:G701">F671/E671*100</f>
        <v>46.66126960424164</v>
      </c>
    </row>
    <row r="672" spans="1:7" ht="12.75" customHeight="1">
      <c r="A672" s="103"/>
      <c r="B672" s="137" t="s">
        <v>179</v>
      </c>
      <c r="C672" s="54"/>
      <c r="D672" s="53" t="s">
        <v>180</v>
      </c>
      <c r="E672" s="138">
        <f>SUM(E673:E678)</f>
        <v>316078.65</v>
      </c>
      <c r="F672" s="138">
        <f>SUM(F673:F678)</f>
        <v>147063.52000000002</v>
      </c>
      <c r="G672" s="124">
        <f t="shared" si="30"/>
        <v>46.52750826416147</v>
      </c>
    </row>
    <row r="673" spans="1:7" ht="12.75" customHeight="1">
      <c r="A673" s="103"/>
      <c r="B673" s="135"/>
      <c r="C673" s="265" t="s">
        <v>18</v>
      </c>
      <c r="D673" s="258" t="s">
        <v>19</v>
      </c>
      <c r="E673" s="266">
        <v>46078.65</v>
      </c>
      <c r="F673" s="266">
        <v>178.77</v>
      </c>
      <c r="G673" s="131">
        <f t="shared" si="30"/>
        <v>0.38796709539016444</v>
      </c>
    </row>
    <row r="674" spans="1:7" ht="12.75" customHeight="1">
      <c r="A674" s="103"/>
      <c r="B674" s="135"/>
      <c r="C674" s="245" t="s">
        <v>10</v>
      </c>
      <c r="D674" s="257" t="s">
        <v>11</v>
      </c>
      <c r="E674" s="267">
        <v>39700</v>
      </c>
      <c r="F674" s="267">
        <v>10785.01</v>
      </c>
      <c r="G674" s="131">
        <f t="shared" si="30"/>
        <v>27.16627204030227</v>
      </c>
    </row>
    <row r="675" spans="1:7" ht="12.75" customHeight="1">
      <c r="A675" s="103"/>
      <c r="B675" s="135"/>
      <c r="C675" s="245" t="s">
        <v>12</v>
      </c>
      <c r="D675" s="257" t="s">
        <v>13</v>
      </c>
      <c r="E675" s="267">
        <v>5000</v>
      </c>
      <c r="F675" s="267">
        <v>0</v>
      </c>
      <c r="G675" s="131">
        <f t="shared" si="30"/>
        <v>0</v>
      </c>
    </row>
    <row r="676" spans="1:7" ht="12.75" customHeight="1">
      <c r="A676" s="103"/>
      <c r="B676" s="104"/>
      <c r="C676" s="245" t="s">
        <v>6</v>
      </c>
      <c r="D676" s="257" t="s">
        <v>7</v>
      </c>
      <c r="E676" s="267">
        <v>51000</v>
      </c>
      <c r="F676" s="267">
        <v>18748.17</v>
      </c>
      <c r="G676" s="131">
        <f t="shared" si="30"/>
        <v>36.761117647058825</v>
      </c>
    </row>
    <row r="677" spans="1:7" ht="12.75" customHeight="1">
      <c r="A677" s="103"/>
      <c r="B677" s="135"/>
      <c r="C677" s="245" t="s">
        <v>22</v>
      </c>
      <c r="D677" s="268" t="s">
        <v>23</v>
      </c>
      <c r="E677" s="267">
        <v>1000</v>
      </c>
      <c r="F677" s="267">
        <v>1000</v>
      </c>
      <c r="G677" s="131">
        <f t="shared" si="30"/>
        <v>100</v>
      </c>
    </row>
    <row r="678" spans="1:7" ht="12.75" customHeight="1" thickBot="1">
      <c r="A678" s="103"/>
      <c r="B678" s="341"/>
      <c r="C678" s="342" t="s">
        <v>14</v>
      </c>
      <c r="D678" s="32" t="s">
        <v>15</v>
      </c>
      <c r="E678" s="343">
        <v>173300</v>
      </c>
      <c r="F678" s="343">
        <v>116351.57</v>
      </c>
      <c r="G678" s="123">
        <f t="shared" si="30"/>
        <v>67.13881708020773</v>
      </c>
    </row>
    <row r="679" spans="1:7" ht="12.75" customHeight="1">
      <c r="A679" s="9"/>
      <c r="B679" s="136" t="s">
        <v>101</v>
      </c>
      <c r="C679" s="49"/>
      <c r="D679" s="46" t="s">
        <v>102</v>
      </c>
      <c r="E679" s="67">
        <f>SUM(E680:E683)</f>
        <v>223800</v>
      </c>
      <c r="F679" s="67">
        <f>SUM(F680:F683)</f>
        <v>111010</v>
      </c>
      <c r="G679" s="127">
        <f t="shared" si="30"/>
        <v>49.60232350312779</v>
      </c>
    </row>
    <row r="680" spans="1:8" ht="12.75" customHeight="1">
      <c r="A680" s="9"/>
      <c r="B680" s="11"/>
      <c r="C680" s="14" t="s">
        <v>137</v>
      </c>
      <c r="D680" s="15" t="s">
        <v>293</v>
      </c>
      <c r="E680" s="75">
        <v>220000</v>
      </c>
      <c r="F680" s="75">
        <v>110010</v>
      </c>
      <c r="G680" s="122">
        <f t="shared" si="30"/>
        <v>50.00454545454546</v>
      </c>
      <c r="H680" s="3"/>
    </row>
    <row r="681" spans="1:7" ht="12.75" customHeight="1">
      <c r="A681" s="9"/>
      <c r="B681" s="42"/>
      <c r="C681" s="10"/>
      <c r="D681" s="6" t="s">
        <v>266</v>
      </c>
      <c r="E681" s="74"/>
      <c r="F681" s="74"/>
      <c r="G681" s="121"/>
    </row>
    <row r="682" spans="1:7" ht="12.75" customHeight="1">
      <c r="A682" s="9"/>
      <c r="B682" s="42"/>
      <c r="C682" s="11" t="s">
        <v>134</v>
      </c>
      <c r="D682" s="15" t="s">
        <v>135</v>
      </c>
      <c r="E682" s="72">
        <v>2500</v>
      </c>
      <c r="F682" s="72">
        <v>1000</v>
      </c>
      <c r="G682" s="122">
        <f t="shared" si="30"/>
        <v>40</v>
      </c>
    </row>
    <row r="683" spans="1:7" ht="12.75" customHeight="1" thickBot="1">
      <c r="A683" s="9"/>
      <c r="B683" s="367"/>
      <c r="C683" s="31" t="s">
        <v>18</v>
      </c>
      <c r="D683" s="32" t="s">
        <v>19</v>
      </c>
      <c r="E683" s="71">
        <v>1300</v>
      </c>
      <c r="F683" s="71">
        <v>0</v>
      </c>
      <c r="G683" s="123">
        <f t="shared" si="30"/>
        <v>0</v>
      </c>
    </row>
    <row r="684" spans="1:7" ht="12.75" customHeight="1">
      <c r="A684" s="9"/>
      <c r="B684" s="368" t="s">
        <v>347</v>
      </c>
      <c r="C684" s="50"/>
      <c r="D684" s="51" t="s">
        <v>348</v>
      </c>
      <c r="E684" s="69">
        <f>SUM(E685)</f>
        <v>5000</v>
      </c>
      <c r="F684" s="69">
        <f>SUM(F685)</f>
        <v>0</v>
      </c>
      <c r="G684" s="127">
        <f t="shared" si="30"/>
        <v>0</v>
      </c>
    </row>
    <row r="685" spans="1:7" ht="12.75" customHeight="1" thickBot="1">
      <c r="A685" s="9"/>
      <c r="B685" s="367"/>
      <c r="C685" s="31" t="s">
        <v>6</v>
      </c>
      <c r="D685" s="386" t="s">
        <v>7</v>
      </c>
      <c r="E685" s="71">
        <v>5000</v>
      </c>
      <c r="F685" s="71">
        <v>0</v>
      </c>
      <c r="G685" s="123">
        <f t="shared" si="30"/>
        <v>0</v>
      </c>
    </row>
    <row r="686" spans="1:9" ht="12.75" customHeight="1">
      <c r="A686" s="9"/>
      <c r="B686" s="49" t="s">
        <v>103</v>
      </c>
      <c r="C686" s="49"/>
      <c r="D686" s="46" t="s">
        <v>21</v>
      </c>
      <c r="E686" s="112">
        <f>SUM(E687:E693)</f>
        <v>8200</v>
      </c>
      <c r="F686" s="112">
        <f>SUM(F687:F693)</f>
        <v>0</v>
      </c>
      <c r="G686" s="124">
        <f t="shared" si="30"/>
        <v>0</v>
      </c>
      <c r="I686" s="113"/>
    </row>
    <row r="687" spans="1:9" ht="12.75" customHeight="1">
      <c r="A687" s="45"/>
      <c r="B687" s="48"/>
      <c r="C687" s="166" t="s">
        <v>216</v>
      </c>
      <c r="D687" s="206" t="s">
        <v>205</v>
      </c>
      <c r="E687" s="345">
        <v>4000</v>
      </c>
      <c r="F687" s="345">
        <v>0</v>
      </c>
      <c r="G687" s="122">
        <f t="shared" si="30"/>
        <v>0</v>
      </c>
      <c r="I687" s="113"/>
    </row>
    <row r="688" spans="1:9" ht="12.75" customHeight="1">
      <c r="A688" s="45"/>
      <c r="B688" s="48"/>
      <c r="C688" s="166"/>
      <c r="D688" s="8" t="s">
        <v>218</v>
      </c>
      <c r="E688" s="344"/>
      <c r="F688" s="344"/>
      <c r="G688" s="127"/>
      <c r="I688" s="113"/>
    </row>
    <row r="689" spans="1:9" ht="12.75" customHeight="1">
      <c r="A689" s="45"/>
      <c r="B689" s="48"/>
      <c r="C689" s="166"/>
      <c r="D689" s="8" t="s">
        <v>217</v>
      </c>
      <c r="E689" s="344"/>
      <c r="F689" s="344"/>
      <c r="G689" s="127"/>
      <c r="I689" s="113"/>
    </row>
    <row r="690" spans="1:9" ht="12.75" customHeight="1">
      <c r="A690" s="45"/>
      <c r="B690" s="48"/>
      <c r="C690" s="247"/>
      <c r="D690" s="8" t="s">
        <v>219</v>
      </c>
      <c r="E690" s="344"/>
      <c r="F690" s="344"/>
      <c r="G690" s="127"/>
      <c r="I690" s="113"/>
    </row>
    <row r="691" spans="1:9" ht="12.75" customHeight="1">
      <c r="A691" s="45"/>
      <c r="B691" s="48"/>
      <c r="C691" s="235"/>
      <c r="D691" s="228" t="s">
        <v>220</v>
      </c>
      <c r="E691" s="112"/>
      <c r="F691" s="112"/>
      <c r="G691" s="124"/>
      <c r="I691" s="113"/>
    </row>
    <row r="692" spans="1:7" ht="12.75" customHeight="1">
      <c r="A692" s="45"/>
      <c r="B692" s="48"/>
      <c r="C692" s="269" t="s">
        <v>18</v>
      </c>
      <c r="D692" s="6" t="s">
        <v>19</v>
      </c>
      <c r="E692" s="270">
        <v>1200</v>
      </c>
      <c r="F692" s="270">
        <v>0</v>
      </c>
      <c r="G692" s="131">
        <f t="shared" si="30"/>
        <v>0</v>
      </c>
    </row>
    <row r="693" spans="1:7" ht="12.75" customHeight="1">
      <c r="A693" s="105"/>
      <c r="B693" s="49"/>
      <c r="C693" s="248" t="s">
        <v>6</v>
      </c>
      <c r="D693" s="7" t="s">
        <v>7</v>
      </c>
      <c r="E693" s="271">
        <v>3000</v>
      </c>
      <c r="F693" s="271">
        <v>0</v>
      </c>
      <c r="G693" s="131">
        <f t="shared" si="30"/>
        <v>0</v>
      </c>
    </row>
    <row r="694" spans="1:7" ht="12.75" customHeight="1" thickBot="1">
      <c r="A694" s="23" t="s">
        <v>104</v>
      </c>
      <c r="B694" s="93"/>
      <c r="C694" s="24" t="s">
        <v>104</v>
      </c>
      <c r="D694" s="21" t="s">
        <v>210</v>
      </c>
      <c r="E694" s="82">
        <f>SUM(E700,E695)</f>
        <v>246140.74</v>
      </c>
      <c r="F694" s="82">
        <f>SUM(F700,F695)</f>
        <v>47866.15</v>
      </c>
      <c r="G694" s="308">
        <f t="shared" si="30"/>
        <v>19.446658850542175</v>
      </c>
    </row>
    <row r="695" spans="1:7" ht="12.75" customHeight="1">
      <c r="A695" s="107"/>
      <c r="B695" s="64" t="s">
        <v>132</v>
      </c>
      <c r="C695" s="65"/>
      <c r="D695" s="63" t="s">
        <v>133</v>
      </c>
      <c r="E695" s="89">
        <f>SUM(E696:E699)</f>
        <v>42769.39</v>
      </c>
      <c r="F695" s="89">
        <f>SUM(F696:F699)</f>
        <v>24602.33</v>
      </c>
      <c r="G695" s="124">
        <f t="shared" si="30"/>
        <v>57.523219293050474</v>
      </c>
    </row>
    <row r="696" spans="1:7" ht="12.75" customHeight="1">
      <c r="A696" s="61"/>
      <c r="B696" s="179"/>
      <c r="C696" s="94" t="s">
        <v>18</v>
      </c>
      <c r="D696" s="257" t="s">
        <v>19</v>
      </c>
      <c r="E696" s="180">
        <v>2263</v>
      </c>
      <c r="F696" s="180">
        <v>1243.63</v>
      </c>
      <c r="G696" s="131">
        <f t="shared" si="30"/>
        <v>54.95492708793637</v>
      </c>
    </row>
    <row r="697" spans="1:7" ht="12.75" customHeight="1">
      <c r="A697" s="61"/>
      <c r="B697" s="179"/>
      <c r="C697" s="94" t="s">
        <v>6</v>
      </c>
      <c r="D697" s="257" t="s">
        <v>7</v>
      </c>
      <c r="E697" s="180">
        <v>35506.39</v>
      </c>
      <c r="F697" s="180">
        <v>18963.5</v>
      </c>
      <c r="G697" s="131">
        <f t="shared" si="30"/>
        <v>53.40869629382205</v>
      </c>
    </row>
    <row r="698" spans="1:7" ht="12.75" customHeight="1">
      <c r="A698" s="61"/>
      <c r="B698" s="62"/>
      <c r="C698" s="66" t="s">
        <v>22</v>
      </c>
      <c r="D698" s="7" t="s">
        <v>23</v>
      </c>
      <c r="E698" s="90">
        <v>4100</v>
      </c>
      <c r="F698" s="90">
        <v>4100</v>
      </c>
      <c r="G698" s="131">
        <f t="shared" si="30"/>
        <v>100</v>
      </c>
    </row>
    <row r="699" spans="1:7" ht="12.75" customHeight="1" thickBot="1">
      <c r="A699" s="61"/>
      <c r="B699" s="62"/>
      <c r="C699" s="12" t="s">
        <v>164</v>
      </c>
      <c r="D699" s="7" t="s">
        <v>171</v>
      </c>
      <c r="E699" s="387">
        <v>900</v>
      </c>
      <c r="F699" s="387">
        <v>295.2</v>
      </c>
      <c r="G699" s="123">
        <f t="shared" si="30"/>
        <v>32.800000000000004</v>
      </c>
    </row>
    <row r="700" spans="1:7" ht="12.75" customHeight="1">
      <c r="A700" s="9"/>
      <c r="B700" s="50" t="s">
        <v>105</v>
      </c>
      <c r="C700" s="50"/>
      <c r="D700" s="51" t="s">
        <v>255</v>
      </c>
      <c r="E700" s="81">
        <f>SUM(E701:E708)</f>
        <v>203371.35</v>
      </c>
      <c r="F700" s="81">
        <f>SUM(F701:F708)</f>
        <v>23263.82</v>
      </c>
      <c r="G700" s="124">
        <f t="shared" si="30"/>
        <v>11.43908421712301</v>
      </c>
    </row>
    <row r="701" spans="1:7" ht="12.75" customHeight="1">
      <c r="A701" s="9"/>
      <c r="B701" s="48"/>
      <c r="C701" s="166" t="s">
        <v>216</v>
      </c>
      <c r="D701" s="301" t="s">
        <v>205</v>
      </c>
      <c r="E701" s="250">
        <v>57500</v>
      </c>
      <c r="F701" s="250">
        <v>6000</v>
      </c>
      <c r="G701" s="139">
        <f t="shared" si="30"/>
        <v>10.434782608695652</v>
      </c>
    </row>
    <row r="702" spans="1:7" ht="12.75" customHeight="1">
      <c r="A702" s="9"/>
      <c r="B702" s="48"/>
      <c r="C702" s="166"/>
      <c r="D702" s="8" t="s">
        <v>218</v>
      </c>
      <c r="E702" s="250"/>
      <c r="F702" s="250"/>
      <c r="G702" s="125"/>
    </row>
    <row r="703" spans="1:7" ht="12.75" customHeight="1">
      <c r="A703" s="9"/>
      <c r="B703" s="48"/>
      <c r="C703" s="166"/>
      <c r="D703" s="8" t="s">
        <v>217</v>
      </c>
      <c r="E703" s="250"/>
      <c r="F703" s="250"/>
      <c r="G703" s="296"/>
    </row>
    <row r="704" spans="1:7" ht="12.75" customHeight="1">
      <c r="A704" s="9"/>
      <c r="B704" s="48"/>
      <c r="C704" s="247"/>
      <c r="D704" s="8" t="s">
        <v>219</v>
      </c>
      <c r="E704" s="250"/>
      <c r="F704" s="250"/>
      <c r="G704" s="297"/>
    </row>
    <row r="705" spans="1:7" ht="12.75" customHeight="1">
      <c r="A705" s="9"/>
      <c r="B705" s="48"/>
      <c r="C705" s="235"/>
      <c r="D705" s="39" t="s">
        <v>220</v>
      </c>
      <c r="E705" s="237"/>
      <c r="F705" s="237"/>
      <c r="G705" s="125"/>
    </row>
    <row r="706" spans="1:7" ht="12.75" customHeight="1">
      <c r="A706" s="9"/>
      <c r="B706" s="48"/>
      <c r="C706" s="248" t="s">
        <v>18</v>
      </c>
      <c r="D706" s="238" t="s">
        <v>19</v>
      </c>
      <c r="E706" s="249">
        <v>109471.35</v>
      </c>
      <c r="F706" s="249">
        <v>16023.82</v>
      </c>
      <c r="G706" s="131">
        <f>F706/E706*100</f>
        <v>14.63745537074312</v>
      </c>
    </row>
    <row r="707" spans="1:7" ht="12.75" customHeight="1">
      <c r="A707" s="9"/>
      <c r="B707" s="48"/>
      <c r="C707" s="248" t="s">
        <v>6</v>
      </c>
      <c r="D707" s="238" t="s">
        <v>7</v>
      </c>
      <c r="E707" s="249">
        <v>36300</v>
      </c>
      <c r="F707" s="249">
        <v>1240</v>
      </c>
      <c r="G707" s="131">
        <f>F707/E707*100</f>
        <v>3.415977961432507</v>
      </c>
    </row>
    <row r="708" spans="1:7" ht="12.75" customHeight="1" thickBot="1">
      <c r="A708" s="9"/>
      <c r="B708" s="48"/>
      <c r="C708" s="248" t="s">
        <v>22</v>
      </c>
      <c r="D708" s="238" t="s">
        <v>23</v>
      </c>
      <c r="E708" s="249">
        <v>100</v>
      </c>
      <c r="F708" s="249">
        <v>0</v>
      </c>
      <c r="G708" s="123">
        <f>F708/E708*100</f>
        <v>0</v>
      </c>
    </row>
    <row r="709" spans="1:7" ht="12.75" customHeight="1">
      <c r="A709" s="400" t="s">
        <v>123</v>
      </c>
      <c r="B709" s="401"/>
      <c r="C709" s="401"/>
      <c r="D709" s="402"/>
      <c r="E709" s="398">
        <f>SUM(E13,E49,E74,E85,E106,E115,E205,E227,E252,E259,E264,E375,E413,E505,E626,E671,E694,E45,E224,E531,N1)</f>
        <v>46796355.1</v>
      </c>
      <c r="F709" s="396">
        <f>SUM(F13,F49,F74,F85,F106,F115,F205,F227,F252,F259,F264,F375,F413,F505,F626,F671,F694,F45,F224,F531,O1)</f>
        <v>19812275.61</v>
      </c>
      <c r="G709" s="394">
        <f>F709/E709*100</f>
        <v>42.33721957118835</v>
      </c>
    </row>
    <row r="710" spans="1:7" ht="20.25" customHeight="1" thickBot="1">
      <c r="A710" s="403"/>
      <c r="B710" s="404"/>
      <c r="C710" s="404"/>
      <c r="D710" s="405"/>
      <c r="E710" s="399"/>
      <c r="F710" s="397"/>
      <c r="G710" s="395"/>
    </row>
  </sheetData>
  <sheetProtection/>
  <mergeCells count="19">
    <mergeCell ref="G709:G710"/>
    <mergeCell ref="F709:F710"/>
    <mergeCell ref="E709:E710"/>
    <mergeCell ref="A709:D710"/>
    <mergeCell ref="A7:G7"/>
    <mergeCell ref="A8:G8"/>
    <mergeCell ref="G10:G11"/>
    <mergeCell ref="F10:F11"/>
    <mergeCell ref="E10:E11"/>
    <mergeCell ref="B10:B11"/>
    <mergeCell ref="A10:A11"/>
    <mergeCell ref="C10:C11"/>
    <mergeCell ref="D10:D11"/>
    <mergeCell ref="A5:G5"/>
    <mergeCell ref="A6:G6"/>
    <mergeCell ref="F1:G1"/>
    <mergeCell ref="A2:G2"/>
    <mergeCell ref="A3:G3"/>
    <mergeCell ref="A4:G4"/>
  </mergeCells>
  <printOptions/>
  <pageMargins left="0.1968503937007874" right="0.1968503937007874" top="0.7874015748031497" bottom="1.5748031496062993" header="0.5118110236220472" footer="0.5118110236220472"/>
  <pageSetup fitToHeight="0" fitToWidth="0" horizontalDpi="600" verticalDpi="600" orientation="portrait" paperSize="9" scale="88" r:id="rId2"/>
  <headerFooter alignWithMargins="0">
    <oddHeader>&amp;CREALIZACJA WYDATKÓW BUDŻETOWYCH ZA I PÓŁROCZE 2020 r.</oddHeader>
    <oddFooter>&amp;CStrona &amp;P&amp;RTabela nr 2
Wójt Gminy Mrągowo 
Piotr Piercewicz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UAlina Gromadzka</dc:creator>
  <cp:keywords/>
  <dc:description/>
  <cp:lastModifiedBy>lk</cp:lastModifiedBy>
  <cp:lastPrinted>2020-08-27T13:26:40Z</cp:lastPrinted>
  <dcterms:created xsi:type="dcterms:W3CDTF">2001-10-23T06:24:42Z</dcterms:created>
  <dcterms:modified xsi:type="dcterms:W3CDTF">2020-08-27T13:28:45Z</dcterms:modified>
  <cp:category/>
  <cp:version/>
  <cp:contentType/>
  <cp:contentStatus/>
</cp:coreProperties>
</file>