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1'!$A$1:$Q$32</definedName>
    <definedName name="_xlnm.Print_Area" localSheetId="1">'Strona 2'!$A$1:$M$29</definedName>
    <definedName name="_xlnm.Print_Area" localSheetId="2">'Strona 3'!$A$1:$K$26</definedName>
    <definedName name="_xlnm.Print_Area" localSheetId="7">'Strona 8'!$A$1:$L$23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/>
  <c r="E8"/>
  <c r="E7"/>
  <c r="G11" i="5"/>
  <c r="G25" i="4" l="1"/>
  <c r="G24"/>
  <c r="G23"/>
  <c r="G22"/>
  <c r="G21"/>
  <c r="G20"/>
  <c r="G19"/>
  <c r="G18"/>
  <c r="G17"/>
  <c r="G16"/>
  <c r="G15"/>
  <c r="G14"/>
  <c r="G13"/>
  <c r="G12"/>
  <c r="G11"/>
  <c r="G10"/>
  <c r="B28" i="2"/>
  <c r="D26" i="1"/>
  <c r="I25" i="5" s="1"/>
  <c r="J25" s="1"/>
  <c r="D13" i="1"/>
  <c r="C13" s="1"/>
  <c r="C26" l="1"/>
  <c r="G12" i="5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B25" i="3" l="1"/>
  <c r="C25" s="1"/>
  <c r="D24" i="1"/>
  <c r="I23" i="5" s="1"/>
  <c r="J23" s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I26" i="5" s="1"/>
  <c r="J26" s="1"/>
  <c r="D25" i="1"/>
  <c r="I24" i="5" s="1"/>
  <c r="J24" s="1"/>
  <c r="D23" i="1"/>
  <c r="I22" i="5" s="1"/>
  <c r="J22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D14"/>
  <c r="I12" i="5"/>
  <c r="J12" s="1"/>
  <c r="D12" i="1"/>
  <c r="I11" i="5" s="1"/>
  <c r="J11" s="1"/>
  <c r="D11" i="1"/>
  <c r="J9" i="5"/>
  <c r="I9" l="1"/>
  <c r="I13"/>
  <c r="J13" s="1"/>
  <c r="I10"/>
  <c r="J10" s="1"/>
  <c r="I14"/>
  <c r="J14" s="1"/>
  <c r="M27" i="1"/>
  <c r="C27" s="1"/>
  <c r="B26" i="3" s="1"/>
  <c r="C26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C15" i="1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4" l="1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<sst xmlns="http://schemas.openxmlformats.org/spreadsheetml/2006/main" count="516" uniqueCount="191">
  <si>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</si>
  <si>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</si>
  <si>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</si>
  <si>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</si>
  <si>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</si>
  <si>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</si>
  <si>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</si>
  <si>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</si>
  <si>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</si>
  <si>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</si>
  <si>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</si>
  <si>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</si>
  <si>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</si>
  <si>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</si>
  <si>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</si>
  <si>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</si>
  <si>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</si>
  <si>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</si>
  <si>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</si>
  <si>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</si>
  <si>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</si>
  <si>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</si>
  <si>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</si>
  <si>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</si>
  <si>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</si>
  <si>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</si>
  <si>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</si>
  <si>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</si>
  <si>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</si>
  <si>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</si>
  <si>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</si>
  <si>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</si>
  <si>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</si>
  <si>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</si>
  <si>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</si>
  <si>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</si>
  <si>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</si>
  <si>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</si>
  <si>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</si>
  <si>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</si>
  <si>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</si>
  <si>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</si>
  <si>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</si>
  <si>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</si>
  <si>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</si>
  <si>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</si>
  <si>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</si>
  <si>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</si>
  <si>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</si>
  <si>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</si>
  <si>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</si>
  <si>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</si>
  <si>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</si>
  <si>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</si>
  <si>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</si>
  <si>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</si>
  <si>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</si>
  <si>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</si>
  <si>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</si>
  <si>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</si>
  <si>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</si>
  <si>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</si>
  <si>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</si>
  <si>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</si>
  <si>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</si>
  <si>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</si>
  <si>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</si>
  <si>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</si>
  <si>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</si>
  <si>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</si>
  <si>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</si>
  <si>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</si>
  <si>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</si>
  <si>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</si>
  <si>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</si>
  <si>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</si>
  <si>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</si>
  <si>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</si>
  <si>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</si>
  <si>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</si>
  <si>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</si>
  <si>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</si>
  <si>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</si>
  <si>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</si>
  <si>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</si>
  <si>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</si>
  <si>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</si>
  <si>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</si>
  <si>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</si>
  <si>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</si>
  <si>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</si>
  <si>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</si>
  <si>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</si>
  <si>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</si>
  <si>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</si>
  <si>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</si>
  <si>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</si>
  <si>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</si>
  <si>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</si>
  <si>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</si>
  <si>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</si>
  <si>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</si>
  <si>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</si>
  <si>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</si>
  <si>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</si>
  <si>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</si>
  <si>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</si>
  <si>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</si>
  <si>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</si>
  <si>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</si>
  <si>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</si>
  <si>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</si>
  <si>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</si>
  <si>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</si>
  <si>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</si>
  <si>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</si>
  <si>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</si>
  <si>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</si>
  <si>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</si>
  <si>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</si>
  <si>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</si>
  <si>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</si>
  <si>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</si>
  <si>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</si>
  <si>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</si>
  <si>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</si>
  <si>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</si>
  <si>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</si>
  <si>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</si>
  <si>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</si>
  <si>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</si>
  <si>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</si>
  <si>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</si>
  <si>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</si>
  <si>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</si>
  <si>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</si>
  <si>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</si>
  <si>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</si>
  <si>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</si>
  <si>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</si>
  <si>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</si>
  <si>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</si>
  <si>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</si>
  <si>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</si>
  <si>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</si>
  <si>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</si>
  <si>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</si>
  <si>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</si>
  <si>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</si>
  <si>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</si>
  <si>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</si>
  <si>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</si>
  <si>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</si>
  <si>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</si>
  <si>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</si>
  <si>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</si>
  <si>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</si>
  <si>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</si>
  <si>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</si>
  <si>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</si>
  <si>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</si>
  <si>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</si>
  <si>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</si>
  <si>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</si>
  <si>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</si>
  <si>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</si>
  <si>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</si>
  <si>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</si>
  <si>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</si>
  <si>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</si>
  <si>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</si>
  <si>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</si>
  <si>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</si>
  <si>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</si>
  <si>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</si>
  <si>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</si>
  <si>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</si>
  <si>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</si>
  <si>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</si>
  <si>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</si>
  <si>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</si>
  <si>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</si>
  <si>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</si>
  <si>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</si>
  <si>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</si>
  <si>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</si>
  <si>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</si>
  <si>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</si>
  <si>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</si>
  <si>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</si>
  <si>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2021-2038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</si>
</sst>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49" xfId="0" applyFont="1" applyFill="1" applyBorder="1" applyAlignment="1">
      <alignment horizontal="center" vertical="center" wrapText="1"/>
    </xf>
    <xf numFmtId="10" fontId="3" fillId="25" borderId="50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39" fontId="13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14" borderId="5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39" fontId="5" fillId="34" borderId="51" xfId="0" applyNumberFormat="1" applyFont="1" applyFill="1" applyBorder="1" applyAlignment="1">
      <alignment horizontal="right" vertical="center" wrapText="1"/>
    </xf>
    <xf numFmtId="39" fontId="5" fillId="34" borderId="52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54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60" zoomScaleNormal="100" workbookViewId="0">
      <selection activeCell="S7" sqref="S7"/>
    </sheetView>
  </sheetViews>
  <sheetFormatPr defaultRowHeight="10.5"/>
  <cols>
    <col min="1" max="1" width="4.5" customWidth="1"/>
    <col min="2" max="2" width="3.33203125" customWidth="1"/>
    <col min="3" max="3" width="18" customWidth="1"/>
    <col min="4" max="4" width="18.6640625" customWidth="1"/>
    <col min="5" max="5" width="17.1640625" customWidth="1"/>
    <col min="6" max="6" width="17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33203125" customWidth="1"/>
    <col min="12" max="12" width="17.33203125" customWidth="1"/>
    <col min="13" max="13" width="7.1640625" customWidth="1"/>
    <col min="14" max="14" width="11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61" t="s">
        <v>186</v>
      </c>
      <c r="P1" s="161"/>
      <c r="Q1" s="161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60" t="s">
        <v>190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67" t="s">
        <v>130</v>
      </c>
      <c r="B5" s="168"/>
      <c r="C5" s="171" t="s">
        <v>131</v>
      </c>
      <c r="D5" s="162" t="s">
        <v>1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3"/>
    </row>
    <row r="6" spans="1:20" ht="22.5" customHeight="1">
      <c r="A6" s="169"/>
      <c r="B6" s="170"/>
      <c r="C6" s="166"/>
      <c r="D6" s="166" t="s">
        <v>132</v>
      </c>
      <c r="E6" s="164" t="s">
        <v>1</v>
      </c>
      <c r="F6" s="164"/>
      <c r="G6" s="164"/>
      <c r="H6" s="164"/>
      <c r="I6" s="164"/>
      <c r="J6" s="164"/>
      <c r="K6" s="164"/>
      <c r="L6" s="164"/>
      <c r="M6" s="166" t="s">
        <v>136</v>
      </c>
      <c r="N6" s="166"/>
      <c r="O6" s="164" t="s">
        <v>2</v>
      </c>
      <c r="P6" s="164"/>
      <c r="Q6" s="165"/>
    </row>
    <row r="7" spans="1:20" ht="34.5" customHeight="1">
      <c r="A7" s="169"/>
      <c r="B7" s="170"/>
      <c r="C7" s="166"/>
      <c r="D7" s="166"/>
      <c r="E7" s="164" t="s">
        <v>3</v>
      </c>
      <c r="F7" s="164" t="s">
        <v>4</v>
      </c>
      <c r="G7" s="166" t="s">
        <v>133</v>
      </c>
      <c r="H7" s="166"/>
      <c r="I7" s="166" t="s">
        <v>134</v>
      </c>
      <c r="J7" s="166"/>
      <c r="K7" s="166" t="s">
        <v>135</v>
      </c>
      <c r="L7" s="10" t="s">
        <v>2</v>
      </c>
      <c r="M7" s="166"/>
      <c r="N7" s="166"/>
      <c r="O7" s="166" t="s">
        <v>137</v>
      </c>
      <c r="P7" s="164" t="s">
        <v>5</v>
      </c>
      <c r="Q7" s="165"/>
    </row>
    <row r="8" spans="1:20" ht="81" customHeight="1">
      <c r="A8" s="169"/>
      <c r="B8" s="170"/>
      <c r="C8" s="166"/>
      <c r="D8" s="166"/>
      <c r="E8" s="164"/>
      <c r="F8" s="164"/>
      <c r="G8" s="166"/>
      <c r="H8" s="166"/>
      <c r="I8" s="166"/>
      <c r="J8" s="166"/>
      <c r="K8" s="166"/>
      <c r="L8" s="11" t="s">
        <v>6</v>
      </c>
      <c r="M8" s="166"/>
      <c r="N8" s="166"/>
      <c r="O8" s="166"/>
      <c r="P8" s="164"/>
      <c r="Q8" s="165"/>
    </row>
    <row r="9" spans="1:20" ht="13.9" customHeight="1">
      <c r="A9" s="172" t="s">
        <v>7</v>
      </c>
      <c r="B9" s="173"/>
      <c r="C9" s="50" t="s">
        <v>8</v>
      </c>
      <c r="D9" s="50" t="s">
        <v>9</v>
      </c>
      <c r="E9" s="50" t="s">
        <v>10</v>
      </c>
      <c r="F9" s="50" t="s">
        <v>11</v>
      </c>
      <c r="G9" s="173" t="s">
        <v>12</v>
      </c>
      <c r="H9" s="173"/>
      <c r="I9" s="173" t="s">
        <v>13</v>
      </c>
      <c r="J9" s="173"/>
      <c r="K9" s="50" t="s">
        <v>14</v>
      </c>
      <c r="L9" s="50" t="s">
        <v>15</v>
      </c>
      <c r="M9" s="173" t="s">
        <v>16</v>
      </c>
      <c r="N9" s="173"/>
      <c r="O9" s="50" t="s">
        <v>17</v>
      </c>
      <c r="P9" s="173" t="s">
        <v>18</v>
      </c>
      <c r="Q9" s="174"/>
    </row>
    <row r="10" spans="1:20" ht="13.7" customHeight="1">
      <c r="A10" s="141" t="s">
        <v>19</v>
      </c>
      <c r="B10" s="142"/>
      <c r="C10" s="92">
        <f t="shared" ref="C10:C27" si="0">SUM(D10,M10)</f>
        <v>50732202.979999997</v>
      </c>
      <c r="D10" s="92">
        <v>42996697.469999999</v>
      </c>
      <c r="E10" s="8">
        <v>6057739</v>
      </c>
      <c r="F10" s="8">
        <v>500000</v>
      </c>
      <c r="G10" s="143">
        <v>8210750</v>
      </c>
      <c r="H10" s="143"/>
      <c r="I10" s="143">
        <v>15974359.83</v>
      </c>
      <c r="J10" s="143"/>
      <c r="K10" s="8">
        <v>12353848.640000001</v>
      </c>
      <c r="L10" s="8">
        <v>5760610.3200000003</v>
      </c>
      <c r="M10" s="143">
        <v>7735505.5099999998</v>
      </c>
      <c r="N10" s="143"/>
      <c r="O10" s="8">
        <v>2470499.4300000002</v>
      </c>
      <c r="P10" s="143">
        <v>5259506.08</v>
      </c>
      <c r="Q10" s="144"/>
      <c r="S10" s="134"/>
    </row>
    <row r="11" spans="1:20" ht="13.7" customHeight="1">
      <c r="A11" s="141" t="s">
        <v>20</v>
      </c>
      <c r="B11" s="142"/>
      <c r="C11" s="92">
        <f t="shared" si="0"/>
        <v>50841378</v>
      </c>
      <c r="D11" s="92">
        <f t="shared" ref="D11:D27" si="1">SUM(E11:K11)</f>
        <v>37480017</v>
      </c>
      <c r="E11" s="8">
        <v>5502739</v>
      </c>
      <c r="F11" s="8">
        <v>1000000</v>
      </c>
      <c r="G11" s="143">
        <v>7763626</v>
      </c>
      <c r="H11" s="143"/>
      <c r="I11" s="143">
        <v>8308228</v>
      </c>
      <c r="J11" s="143"/>
      <c r="K11" s="8">
        <v>14905424</v>
      </c>
      <c r="L11" s="8">
        <v>6417588</v>
      </c>
      <c r="M11" s="143">
        <v>13361361</v>
      </c>
      <c r="N11" s="143"/>
      <c r="O11" s="8">
        <v>2000500</v>
      </c>
      <c r="P11" s="143">
        <v>11360861</v>
      </c>
      <c r="Q11" s="144"/>
      <c r="S11" s="135"/>
      <c r="T11" s="132"/>
    </row>
    <row r="12" spans="1:20" ht="13.7" customHeight="1">
      <c r="A12" s="141" t="s">
        <v>21</v>
      </c>
      <c r="B12" s="142"/>
      <c r="C12" s="92">
        <f t="shared" si="0"/>
        <v>41432670</v>
      </c>
      <c r="D12" s="92">
        <f t="shared" si="1"/>
        <v>33153570</v>
      </c>
      <c r="E12" s="8">
        <v>5700000</v>
      </c>
      <c r="F12" s="8">
        <v>1200000</v>
      </c>
      <c r="G12" s="143">
        <v>7600000</v>
      </c>
      <c r="H12" s="143"/>
      <c r="I12" s="143">
        <v>4153570</v>
      </c>
      <c r="J12" s="143"/>
      <c r="K12" s="8">
        <v>14500000</v>
      </c>
      <c r="L12" s="8">
        <v>6596400</v>
      </c>
      <c r="M12" s="143">
        <v>8279100</v>
      </c>
      <c r="N12" s="143"/>
      <c r="O12" s="8">
        <v>2000000</v>
      </c>
      <c r="P12" s="143">
        <v>1500000</v>
      </c>
      <c r="Q12" s="144"/>
      <c r="S12" s="132"/>
    </row>
    <row r="13" spans="1:20" ht="13.7" customHeight="1">
      <c r="A13" s="141" t="s">
        <v>22</v>
      </c>
      <c r="B13" s="142"/>
      <c r="C13" s="92">
        <f>SUM(D13,M13)</f>
        <v>37200000</v>
      </c>
      <c r="D13" s="92">
        <f>SUM(E13:K13)</f>
        <v>35500000</v>
      </c>
      <c r="E13" s="8">
        <v>6000000</v>
      </c>
      <c r="F13" s="8">
        <v>1250000</v>
      </c>
      <c r="G13" s="143">
        <v>8150000</v>
      </c>
      <c r="H13" s="143"/>
      <c r="I13" s="143">
        <v>5100000</v>
      </c>
      <c r="J13" s="143"/>
      <c r="K13" s="8">
        <v>15000000</v>
      </c>
      <c r="L13" s="8">
        <v>6600000</v>
      </c>
      <c r="M13" s="143">
        <v>1700000</v>
      </c>
      <c r="N13" s="143"/>
      <c r="O13" s="8">
        <v>500000</v>
      </c>
      <c r="P13" s="143">
        <v>500000</v>
      </c>
      <c r="Q13" s="144"/>
      <c r="S13" s="158"/>
      <c r="T13" s="159"/>
    </row>
    <row r="14" spans="1:20" ht="13.7" customHeight="1">
      <c r="A14" s="141" t="s">
        <v>23</v>
      </c>
      <c r="B14" s="142"/>
      <c r="C14" s="92">
        <f t="shared" si="0"/>
        <v>37500000</v>
      </c>
      <c r="D14" s="92">
        <f t="shared" si="1"/>
        <v>37000000</v>
      </c>
      <c r="E14" s="8">
        <v>6100000</v>
      </c>
      <c r="F14" s="8">
        <v>1500000</v>
      </c>
      <c r="G14" s="143">
        <v>8150000</v>
      </c>
      <c r="H14" s="143"/>
      <c r="I14" s="143">
        <v>5600000</v>
      </c>
      <c r="J14" s="143"/>
      <c r="K14" s="8">
        <v>15650000</v>
      </c>
      <c r="L14" s="8">
        <v>6700000</v>
      </c>
      <c r="M14" s="143">
        <v>500000</v>
      </c>
      <c r="N14" s="143"/>
      <c r="O14" s="8">
        <v>500000</v>
      </c>
      <c r="P14" s="143">
        <v>0</v>
      </c>
      <c r="Q14" s="144"/>
      <c r="S14" s="132"/>
    </row>
    <row r="15" spans="1:20" ht="13.7" customHeight="1">
      <c r="A15" s="141" t="s">
        <v>24</v>
      </c>
      <c r="B15" s="142"/>
      <c r="C15" s="92">
        <f t="shared" si="0"/>
        <v>38700000</v>
      </c>
      <c r="D15" s="92">
        <f t="shared" si="1"/>
        <v>38200000</v>
      </c>
      <c r="E15" s="8">
        <v>6200000</v>
      </c>
      <c r="F15" s="8">
        <v>1600000</v>
      </c>
      <c r="G15" s="143">
        <v>8200000</v>
      </c>
      <c r="H15" s="143"/>
      <c r="I15" s="143">
        <v>6750000</v>
      </c>
      <c r="J15" s="143"/>
      <c r="K15" s="8">
        <v>15450000</v>
      </c>
      <c r="L15" s="8">
        <v>6800000</v>
      </c>
      <c r="M15" s="143">
        <v>500000</v>
      </c>
      <c r="N15" s="143"/>
      <c r="O15" s="8">
        <v>500000</v>
      </c>
      <c r="P15" s="143">
        <v>0</v>
      </c>
      <c r="Q15" s="144"/>
    </row>
    <row r="16" spans="1:20" ht="13.7" customHeight="1">
      <c r="A16" s="141" t="s">
        <v>25</v>
      </c>
      <c r="B16" s="142"/>
      <c r="C16" s="92">
        <f t="shared" si="0"/>
        <v>40378000</v>
      </c>
      <c r="D16" s="92">
        <f t="shared" si="1"/>
        <v>39878000</v>
      </c>
      <c r="E16" s="8">
        <v>6900000</v>
      </c>
      <c r="F16" s="8">
        <v>1628000</v>
      </c>
      <c r="G16" s="143">
        <v>8350000</v>
      </c>
      <c r="H16" s="143"/>
      <c r="I16" s="143">
        <v>6900000</v>
      </c>
      <c r="J16" s="143"/>
      <c r="K16" s="8">
        <v>16100000</v>
      </c>
      <c r="L16" s="8">
        <v>6900000</v>
      </c>
      <c r="M16" s="143">
        <v>500000</v>
      </c>
      <c r="N16" s="143"/>
      <c r="O16" s="8">
        <v>50000</v>
      </c>
      <c r="P16" s="143">
        <v>0</v>
      </c>
      <c r="Q16" s="144"/>
    </row>
    <row r="17" spans="1:17" ht="13.7" customHeight="1">
      <c r="A17" s="141" t="s">
        <v>26</v>
      </c>
      <c r="B17" s="142"/>
      <c r="C17" s="92">
        <f t="shared" si="0"/>
        <v>40020000</v>
      </c>
      <c r="D17" s="92">
        <f t="shared" si="1"/>
        <v>39970000</v>
      </c>
      <c r="E17" s="8">
        <v>6600000</v>
      </c>
      <c r="F17" s="8">
        <v>1650000</v>
      </c>
      <c r="G17" s="143">
        <v>8600000</v>
      </c>
      <c r="H17" s="143"/>
      <c r="I17" s="143">
        <v>6920000</v>
      </c>
      <c r="J17" s="143"/>
      <c r="K17" s="8">
        <v>16200000</v>
      </c>
      <c r="L17" s="8">
        <v>7000000</v>
      </c>
      <c r="M17" s="143">
        <f t="shared" ref="M17:M27" si="2">SUM(O17:Q17)</f>
        <v>50000</v>
      </c>
      <c r="N17" s="143"/>
      <c r="O17" s="8">
        <v>50000</v>
      </c>
      <c r="P17" s="143">
        <v>0</v>
      </c>
      <c r="Q17" s="144"/>
    </row>
    <row r="18" spans="1:17" ht="13.7" customHeight="1">
      <c r="A18" s="141" t="s">
        <v>27</v>
      </c>
      <c r="B18" s="142"/>
      <c r="C18" s="92">
        <f t="shared" si="0"/>
        <v>39950000</v>
      </c>
      <c r="D18" s="92">
        <f t="shared" si="1"/>
        <v>39900000</v>
      </c>
      <c r="E18" s="8">
        <v>6700000</v>
      </c>
      <c r="F18" s="8">
        <v>1700000</v>
      </c>
      <c r="G18" s="143">
        <v>8350000</v>
      </c>
      <c r="H18" s="143"/>
      <c r="I18" s="143">
        <v>6950000</v>
      </c>
      <c r="J18" s="143"/>
      <c r="K18" s="8">
        <v>16200000</v>
      </c>
      <c r="L18" s="8">
        <v>7100000</v>
      </c>
      <c r="M18" s="143">
        <f t="shared" si="2"/>
        <v>50000</v>
      </c>
      <c r="N18" s="143"/>
      <c r="O18" s="8">
        <v>50000</v>
      </c>
      <c r="P18" s="143">
        <v>0</v>
      </c>
      <c r="Q18" s="144"/>
    </row>
    <row r="19" spans="1:17" ht="13.7" customHeight="1">
      <c r="A19" s="141" t="s">
        <v>28</v>
      </c>
      <c r="B19" s="142"/>
      <c r="C19" s="92">
        <f t="shared" si="0"/>
        <v>40150000</v>
      </c>
      <c r="D19" s="92">
        <f t="shared" si="1"/>
        <v>40100000</v>
      </c>
      <c r="E19" s="8">
        <v>6800000</v>
      </c>
      <c r="F19" s="8">
        <v>1720000</v>
      </c>
      <c r="G19" s="143">
        <v>8400000</v>
      </c>
      <c r="H19" s="143"/>
      <c r="I19" s="143">
        <v>6980000</v>
      </c>
      <c r="J19" s="143"/>
      <c r="K19" s="8">
        <v>16200000</v>
      </c>
      <c r="L19" s="8">
        <v>7200000</v>
      </c>
      <c r="M19" s="143">
        <f t="shared" si="2"/>
        <v>50000</v>
      </c>
      <c r="N19" s="143"/>
      <c r="O19" s="8">
        <v>50000</v>
      </c>
      <c r="P19" s="143">
        <v>0</v>
      </c>
      <c r="Q19" s="144"/>
    </row>
    <row r="20" spans="1:17" ht="13.7" customHeight="1">
      <c r="A20" s="141" t="s">
        <v>29</v>
      </c>
      <c r="B20" s="142"/>
      <c r="C20" s="92">
        <f t="shared" si="0"/>
        <v>40350000</v>
      </c>
      <c r="D20" s="92">
        <f t="shared" si="1"/>
        <v>40300000</v>
      </c>
      <c r="E20" s="8">
        <v>6900000</v>
      </c>
      <c r="F20" s="8">
        <v>1750000</v>
      </c>
      <c r="G20" s="143">
        <v>8450000</v>
      </c>
      <c r="H20" s="143"/>
      <c r="I20" s="143">
        <v>7000000</v>
      </c>
      <c r="J20" s="143"/>
      <c r="K20" s="8">
        <v>16200000</v>
      </c>
      <c r="L20" s="8">
        <v>7300000</v>
      </c>
      <c r="M20" s="143">
        <f t="shared" si="2"/>
        <v>50000</v>
      </c>
      <c r="N20" s="143"/>
      <c r="O20" s="8">
        <v>50000</v>
      </c>
      <c r="P20" s="143">
        <v>0</v>
      </c>
      <c r="Q20" s="144"/>
    </row>
    <row r="21" spans="1:17" ht="13.7" customHeight="1">
      <c r="A21" s="154" t="s">
        <v>30</v>
      </c>
      <c r="B21" s="155"/>
      <c r="C21" s="108">
        <f t="shared" si="0"/>
        <v>38980000</v>
      </c>
      <c r="D21" s="108">
        <f t="shared" si="1"/>
        <v>38930000</v>
      </c>
      <c r="E21" s="108">
        <v>6900000</v>
      </c>
      <c r="F21" s="108">
        <v>1650000</v>
      </c>
      <c r="G21" s="156">
        <v>8500000</v>
      </c>
      <c r="H21" s="156"/>
      <c r="I21" s="156">
        <v>6200000</v>
      </c>
      <c r="J21" s="156"/>
      <c r="K21" s="108">
        <v>15680000</v>
      </c>
      <c r="L21" s="108">
        <v>7400000</v>
      </c>
      <c r="M21" s="156">
        <f t="shared" si="2"/>
        <v>50000</v>
      </c>
      <c r="N21" s="156"/>
      <c r="O21" s="108">
        <v>50000</v>
      </c>
      <c r="P21" s="156">
        <v>0</v>
      </c>
      <c r="Q21" s="157"/>
    </row>
    <row r="22" spans="1:17" ht="13.7" customHeight="1">
      <c r="A22" s="141" t="s">
        <v>31</v>
      </c>
      <c r="B22" s="142"/>
      <c r="C22" s="92">
        <f t="shared" si="0"/>
        <v>39550000</v>
      </c>
      <c r="D22" s="92">
        <f t="shared" si="1"/>
        <v>39500000</v>
      </c>
      <c r="E22" s="8">
        <v>7300000</v>
      </c>
      <c r="F22" s="8">
        <v>1700000</v>
      </c>
      <c r="G22" s="143">
        <v>8550000</v>
      </c>
      <c r="H22" s="143"/>
      <c r="I22" s="143">
        <v>6250000</v>
      </c>
      <c r="J22" s="143"/>
      <c r="K22" s="8">
        <v>15700000</v>
      </c>
      <c r="L22" s="8">
        <v>7500000</v>
      </c>
      <c r="M22" s="143">
        <f t="shared" si="2"/>
        <v>50000</v>
      </c>
      <c r="N22" s="143"/>
      <c r="O22" s="8">
        <v>50000</v>
      </c>
      <c r="P22" s="143">
        <v>0</v>
      </c>
      <c r="Q22" s="144"/>
    </row>
    <row r="23" spans="1:17" ht="13.7" customHeight="1">
      <c r="A23" s="141" t="s">
        <v>32</v>
      </c>
      <c r="B23" s="142"/>
      <c r="C23" s="92">
        <f t="shared" si="0"/>
        <v>39750000</v>
      </c>
      <c r="D23" s="92">
        <f t="shared" si="1"/>
        <v>39700000</v>
      </c>
      <c r="E23" s="8">
        <v>7350000</v>
      </c>
      <c r="F23" s="8">
        <v>1700000</v>
      </c>
      <c r="G23" s="143">
        <v>8600000</v>
      </c>
      <c r="H23" s="143"/>
      <c r="I23" s="143">
        <v>6300000</v>
      </c>
      <c r="J23" s="143"/>
      <c r="K23" s="8">
        <v>15750000</v>
      </c>
      <c r="L23" s="8">
        <v>7600000</v>
      </c>
      <c r="M23" s="143">
        <f t="shared" si="2"/>
        <v>50000</v>
      </c>
      <c r="N23" s="143"/>
      <c r="O23" s="8">
        <v>50000</v>
      </c>
      <c r="P23" s="143">
        <v>0</v>
      </c>
      <c r="Q23" s="144"/>
    </row>
    <row r="24" spans="1:17" ht="13.7" customHeight="1">
      <c r="A24" s="141" t="s">
        <v>33</v>
      </c>
      <c r="B24" s="142"/>
      <c r="C24" s="92">
        <f t="shared" si="0"/>
        <v>39750000</v>
      </c>
      <c r="D24" s="92">
        <f t="shared" si="1"/>
        <v>39700000</v>
      </c>
      <c r="E24" s="8">
        <v>7350000</v>
      </c>
      <c r="F24" s="8">
        <v>1700000</v>
      </c>
      <c r="G24" s="143">
        <v>8600000</v>
      </c>
      <c r="H24" s="143"/>
      <c r="I24" s="143">
        <v>6300000</v>
      </c>
      <c r="J24" s="143"/>
      <c r="K24" s="8">
        <v>15750000</v>
      </c>
      <c r="L24" s="8">
        <v>7700000</v>
      </c>
      <c r="M24" s="143">
        <f t="shared" si="2"/>
        <v>50000</v>
      </c>
      <c r="N24" s="143"/>
      <c r="O24" s="8">
        <v>50000</v>
      </c>
      <c r="P24" s="143">
        <v>0</v>
      </c>
      <c r="Q24" s="144"/>
    </row>
    <row r="25" spans="1:17" ht="13.7" customHeight="1">
      <c r="A25" s="141" t="s">
        <v>34</v>
      </c>
      <c r="B25" s="142"/>
      <c r="C25" s="92">
        <f t="shared" si="0"/>
        <v>39350000</v>
      </c>
      <c r="D25" s="92">
        <f t="shared" si="1"/>
        <v>39300000</v>
      </c>
      <c r="E25" s="8">
        <v>7150000</v>
      </c>
      <c r="F25" s="8">
        <v>1500000</v>
      </c>
      <c r="G25" s="143">
        <v>8600000</v>
      </c>
      <c r="H25" s="143"/>
      <c r="I25" s="143">
        <v>6300000</v>
      </c>
      <c r="J25" s="143"/>
      <c r="K25" s="8">
        <v>15750000</v>
      </c>
      <c r="L25" s="8">
        <v>7800000</v>
      </c>
      <c r="M25" s="143">
        <v>50000</v>
      </c>
      <c r="N25" s="143"/>
      <c r="O25" s="8">
        <v>50000</v>
      </c>
      <c r="P25" s="143">
        <v>0</v>
      </c>
      <c r="Q25" s="144"/>
    </row>
    <row r="26" spans="1:17" ht="13.7" customHeight="1">
      <c r="A26" s="148">
        <v>2037</v>
      </c>
      <c r="B26" s="149"/>
      <c r="C26" s="101">
        <f t="shared" ref="C26" si="3">SUM(D26,M26)</f>
        <v>39350000</v>
      </c>
      <c r="D26" s="101">
        <f t="shared" ref="D26" si="4">SUM(E26:K26)</f>
        <v>39300000</v>
      </c>
      <c r="E26" s="107">
        <v>7150000</v>
      </c>
      <c r="F26" s="107">
        <v>1500000</v>
      </c>
      <c r="G26" s="145">
        <v>8600000</v>
      </c>
      <c r="H26" s="146"/>
      <c r="I26" s="145">
        <v>6300000</v>
      </c>
      <c r="J26" s="146"/>
      <c r="K26" s="107">
        <v>15750000</v>
      </c>
      <c r="L26" s="107">
        <v>7800000</v>
      </c>
      <c r="M26" s="145">
        <v>50000</v>
      </c>
      <c r="N26" s="146"/>
      <c r="O26" s="107">
        <v>50000</v>
      </c>
      <c r="P26" s="145">
        <v>0</v>
      </c>
      <c r="Q26" s="147"/>
    </row>
    <row r="27" spans="1:17" ht="13.5" customHeight="1" thickBot="1">
      <c r="A27" s="150">
        <v>2038</v>
      </c>
      <c r="B27" s="151"/>
      <c r="C27" s="91">
        <f t="shared" si="0"/>
        <v>39350000</v>
      </c>
      <c r="D27" s="91">
        <f t="shared" si="1"/>
        <v>39300000</v>
      </c>
      <c r="E27" s="9">
        <v>7150000</v>
      </c>
      <c r="F27" s="9">
        <v>1500000</v>
      </c>
      <c r="G27" s="152">
        <v>8600000</v>
      </c>
      <c r="H27" s="152"/>
      <c r="I27" s="152">
        <v>6300000</v>
      </c>
      <c r="J27" s="152"/>
      <c r="K27" s="9">
        <v>15750000</v>
      </c>
      <c r="L27" s="9">
        <v>7800000</v>
      </c>
      <c r="M27" s="152">
        <f t="shared" si="2"/>
        <v>50000</v>
      </c>
      <c r="N27" s="152"/>
      <c r="O27" s="9">
        <v>50000</v>
      </c>
      <c r="P27" s="152">
        <v>0</v>
      </c>
      <c r="Q27" s="153"/>
    </row>
    <row r="32" spans="1:17">
      <c r="A32" s="140" t="s">
        <v>138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</row>
  </sheetData>
  <mergeCells count="113">
    <mergeCell ref="S13:T13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&amp;RPrzewodniczący Rady Gminy
  Wiesław Szarek</oddFoot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6:O29"/>
  <sheetViews>
    <sheetView view="pageBreakPreview" zoomScale="60" zoomScaleNormal="100" workbookViewId="0">
      <selection activeCell="L14" sqref="L14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5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80" t="s">
        <v>130</v>
      </c>
      <c r="B7" s="171" t="s">
        <v>139</v>
      </c>
      <c r="C7" s="182" t="s">
        <v>1</v>
      </c>
      <c r="D7" s="182"/>
      <c r="E7" s="182"/>
      <c r="F7" s="182"/>
      <c r="G7" s="182"/>
      <c r="H7" s="182"/>
      <c r="I7" s="182"/>
      <c r="J7" s="182"/>
      <c r="K7" s="182"/>
      <c r="L7" s="182"/>
      <c r="M7" s="183"/>
    </row>
    <row r="8" spans="1:15" ht="23.25" customHeight="1">
      <c r="A8" s="181"/>
      <c r="B8" s="166"/>
      <c r="C8" s="166" t="s">
        <v>140</v>
      </c>
      <c r="D8" s="184" t="s">
        <v>2</v>
      </c>
      <c r="E8" s="184"/>
      <c r="F8" s="184"/>
      <c r="G8" s="184"/>
      <c r="H8" s="184"/>
      <c r="I8" s="184"/>
      <c r="J8" s="166" t="s">
        <v>147</v>
      </c>
      <c r="K8" s="166"/>
      <c r="L8" s="184" t="s">
        <v>2</v>
      </c>
      <c r="M8" s="185"/>
    </row>
    <row r="9" spans="1:15" ht="24" customHeight="1">
      <c r="A9" s="181"/>
      <c r="B9" s="166"/>
      <c r="C9" s="166"/>
      <c r="D9" s="166" t="s">
        <v>141</v>
      </c>
      <c r="E9" s="166" t="s">
        <v>142</v>
      </c>
      <c r="F9" s="4" t="s">
        <v>2</v>
      </c>
      <c r="G9" s="166" t="s">
        <v>144</v>
      </c>
      <c r="H9" s="184" t="s">
        <v>2</v>
      </c>
      <c r="I9" s="184"/>
      <c r="J9" s="166"/>
      <c r="K9" s="166"/>
      <c r="L9" s="166" t="s">
        <v>148</v>
      </c>
      <c r="M9" s="17" t="s">
        <v>2</v>
      </c>
    </row>
    <row r="10" spans="1:15" ht="171.75" customHeight="1">
      <c r="A10" s="181"/>
      <c r="B10" s="166"/>
      <c r="C10" s="166"/>
      <c r="D10" s="166"/>
      <c r="E10" s="166"/>
      <c r="F10" s="5" t="s">
        <v>143</v>
      </c>
      <c r="G10" s="166"/>
      <c r="H10" s="6" t="s">
        <v>145</v>
      </c>
      <c r="I10" s="6" t="s">
        <v>146</v>
      </c>
      <c r="J10" s="166"/>
      <c r="K10" s="166"/>
      <c r="L10" s="166"/>
      <c r="M10" s="18" t="s">
        <v>149</v>
      </c>
    </row>
    <row r="11" spans="1:15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79" t="s">
        <v>43</v>
      </c>
      <c r="K11" s="179"/>
      <c r="L11" s="48" t="s">
        <v>44</v>
      </c>
      <c r="M11" s="49" t="s">
        <v>45</v>
      </c>
    </row>
    <row r="12" spans="1:15" ht="13.7" customHeight="1">
      <c r="A12" s="19" t="s">
        <v>19</v>
      </c>
      <c r="B12" s="93">
        <f t="shared" ref="B12:B29" si="0">SUM(C12,J12)</f>
        <v>53241369.990000002</v>
      </c>
      <c r="C12" s="20">
        <v>42087678.93</v>
      </c>
      <c r="D12" s="20">
        <v>13570672.23</v>
      </c>
      <c r="E12" s="20">
        <v>0</v>
      </c>
      <c r="F12" s="20">
        <v>0</v>
      </c>
      <c r="G12" s="20">
        <v>370690</v>
      </c>
      <c r="H12" s="20">
        <v>0</v>
      </c>
      <c r="I12" s="20">
        <v>0</v>
      </c>
      <c r="J12" s="175">
        <v>11153691.060000001</v>
      </c>
      <c r="K12" s="175"/>
      <c r="L12" s="20">
        <v>1270493.81</v>
      </c>
      <c r="M12" s="21">
        <v>0</v>
      </c>
    </row>
    <row r="13" spans="1:15" ht="13.7" customHeight="1">
      <c r="A13" s="19" t="s">
        <v>20</v>
      </c>
      <c r="B13" s="93">
        <f t="shared" si="0"/>
        <v>55688803.489999995</v>
      </c>
      <c r="C13" s="20">
        <v>37206861.289999999</v>
      </c>
      <c r="D13" s="20">
        <v>13394534.92</v>
      </c>
      <c r="E13" s="20">
        <v>0</v>
      </c>
      <c r="F13" s="20">
        <v>0</v>
      </c>
      <c r="G13" s="20">
        <v>600000</v>
      </c>
      <c r="H13" s="20">
        <v>0</v>
      </c>
      <c r="I13" s="20">
        <v>0</v>
      </c>
      <c r="J13" s="175">
        <v>18481942.199999999</v>
      </c>
      <c r="K13" s="175"/>
      <c r="L13" s="20">
        <v>1950989.2</v>
      </c>
      <c r="M13" s="21">
        <v>0</v>
      </c>
      <c r="O13" s="133"/>
    </row>
    <row r="14" spans="1:15" ht="13.7" customHeight="1">
      <c r="A14" s="19" t="s">
        <v>21</v>
      </c>
      <c r="B14" s="93">
        <f t="shared" si="0"/>
        <v>46425106</v>
      </c>
      <c r="C14" s="20">
        <v>33100000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75">
        <v>13325106</v>
      </c>
      <c r="K14" s="175"/>
      <c r="L14" s="20">
        <v>0</v>
      </c>
      <c r="M14" s="21">
        <v>0</v>
      </c>
    </row>
    <row r="15" spans="1:15" ht="13.7" customHeight="1">
      <c r="A15" s="19" t="s">
        <v>22</v>
      </c>
      <c r="B15" s="93">
        <f t="shared" si="0"/>
        <v>35600000</v>
      </c>
      <c r="C15" s="20">
        <v>33100000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75">
        <v>2500000</v>
      </c>
      <c r="K15" s="175"/>
      <c r="L15" s="20">
        <v>0</v>
      </c>
      <c r="M15" s="21">
        <v>0</v>
      </c>
    </row>
    <row r="16" spans="1:15" ht="13.7" customHeight="1">
      <c r="A16" s="19" t="s">
        <v>23</v>
      </c>
      <c r="B16" s="93">
        <f t="shared" si="0"/>
        <v>35850000</v>
      </c>
      <c r="C16" s="20">
        <v>33800000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75">
        <v>2050000</v>
      </c>
      <c r="K16" s="175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37520000</v>
      </c>
      <c r="C17" s="20">
        <v>34320000</v>
      </c>
      <c r="D17" s="20">
        <v>13300000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75">
        <v>3200000</v>
      </c>
      <c r="K17" s="175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38878000</v>
      </c>
      <c r="C18" s="20">
        <v>35600000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75">
        <v>3278000</v>
      </c>
      <c r="K18" s="175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38420000</v>
      </c>
      <c r="C19" s="20">
        <v>35200000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75">
        <v>3220000</v>
      </c>
      <c r="K19" s="175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38250000</v>
      </c>
      <c r="C20" s="20">
        <v>35600000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75">
        <v>2650000</v>
      </c>
      <c r="K20" s="175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38353025</v>
      </c>
      <c r="C21" s="20">
        <v>35700000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75">
        <v>2653025</v>
      </c>
      <c r="K21" s="175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39130000</v>
      </c>
      <c r="C22" s="20">
        <v>35400000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75">
        <v>3730000</v>
      </c>
      <c r="K22" s="175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37580000</v>
      </c>
      <c r="C23" s="20">
        <v>36100000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75">
        <v>1480000</v>
      </c>
      <c r="K23" s="175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37960000</v>
      </c>
      <c r="C24" s="20">
        <v>35900000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75">
        <v>2060000</v>
      </c>
      <c r="K24" s="175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38750000</v>
      </c>
      <c r="C25" s="20">
        <v>36000000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75">
        <v>2750000</v>
      </c>
      <c r="K25" s="175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38750000</v>
      </c>
      <c r="C26" s="20">
        <v>36000000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75">
        <v>2750000</v>
      </c>
      <c r="K26" s="175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38350000</v>
      </c>
      <c r="C27" s="20">
        <v>36000000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75">
        <v>2350000</v>
      </c>
      <c r="K27" s="175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38350000</v>
      </c>
      <c r="C28" s="110">
        <v>36000000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77">
        <v>2350000</v>
      </c>
      <c r="K28" s="178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38561547.509999998</v>
      </c>
      <c r="C29" s="23">
        <v>36000000</v>
      </c>
      <c r="D29" s="23">
        <v>15700000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76">
        <v>2561547.5099999998</v>
      </c>
      <c r="K29" s="176"/>
      <c r="L29" s="23">
        <v>0</v>
      </c>
      <c r="M29" s="24">
        <v>0</v>
      </c>
    </row>
  </sheetData>
  <mergeCells count="31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5:K25"/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</mergeCells>
  <pageMargins left="0.39370078740157483" right="0.39370078740157483" top="0.39370078740157483" bottom="0.39370078740157483" header="0" footer="0"/>
  <pageSetup paperSize="9" scale="89" orientation="landscape" r:id="rId1"/>
  <headerFooter>
    <oddFooter>&amp;CStrona 2&amp;RPrzewodniczący Rady Gminy
   Wiesław  Szarek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4:L26"/>
  <sheetViews>
    <sheetView view="pageBreakPreview" topLeftCell="A4" zoomScale="60" zoomScaleNormal="100" workbookViewId="0">
      <selection activeCell="C6" sqref="C6:C7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2" ht="11.25" thickBot="1"/>
    <row r="5" spans="1:12" ht="23.25" customHeight="1">
      <c r="A5" s="198" t="s">
        <v>130</v>
      </c>
      <c r="B5" s="171" t="s">
        <v>150</v>
      </c>
      <c r="C5" s="12" t="s">
        <v>2</v>
      </c>
      <c r="D5" s="171" t="s">
        <v>152</v>
      </c>
      <c r="E5" s="194" t="s">
        <v>1</v>
      </c>
      <c r="F5" s="194"/>
      <c r="G5" s="194"/>
      <c r="H5" s="194"/>
      <c r="I5" s="194"/>
      <c r="J5" s="194"/>
      <c r="K5" s="195"/>
    </row>
    <row r="6" spans="1:12" ht="24" customHeight="1">
      <c r="A6" s="199"/>
      <c r="B6" s="166"/>
      <c r="C6" s="166" t="s">
        <v>151</v>
      </c>
      <c r="D6" s="166"/>
      <c r="E6" s="166" t="s">
        <v>153</v>
      </c>
      <c r="F6" s="7" t="s">
        <v>2</v>
      </c>
      <c r="G6" s="166" t="s">
        <v>189</v>
      </c>
      <c r="H6" s="7" t="s">
        <v>2</v>
      </c>
      <c r="I6" s="166" t="s">
        <v>155</v>
      </c>
      <c r="J6" s="196" t="s">
        <v>2</v>
      </c>
      <c r="K6" s="197"/>
    </row>
    <row r="7" spans="1:12" ht="105.75" customHeight="1">
      <c r="A7" s="199"/>
      <c r="B7" s="166"/>
      <c r="C7" s="166"/>
      <c r="D7" s="166"/>
      <c r="E7" s="166"/>
      <c r="F7" s="5" t="s">
        <v>154</v>
      </c>
      <c r="G7" s="166"/>
      <c r="H7" s="5" t="s">
        <v>154</v>
      </c>
      <c r="I7" s="166"/>
      <c r="J7" s="166" t="s">
        <v>154</v>
      </c>
      <c r="K7" s="200"/>
    </row>
    <row r="8" spans="1:12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92" t="s">
        <v>54</v>
      </c>
      <c r="K8" s="193"/>
    </row>
    <row r="9" spans="1:12" ht="13.7" customHeight="1">
      <c r="A9" s="13" t="s">
        <v>19</v>
      </c>
      <c r="B9" s="95">
        <f>'Strona 1'!C10-'Strona 2'!B12</f>
        <v>-2509167.0100000054</v>
      </c>
      <c r="C9" s="14">
        <v>0</v>
      </c>
      <c r="D9" s="103">
        <v>4339167.01</v>
      </c>
      <c r="E9" s="129">
        <v>1650000</v>
      </c>
      <c r="F9" s="129">
        <v>1650000</v>
      </c>
      <c r="G9" s="129">
        <v>2689167.01</v>
      </c>
      <c r="H9" s="129">
        <v>859167.01</v>
      </c>
      <c r="I9" s="129">
        <v>0</v>
      </c>
      <c r="J9" s="186">
        <v>0</v>
      </c>
      <c r="K9" s="187"/>
      <c r="L9" s="131"/>
    </row>
    <row r="10" spans="1:12" ht="13.7" customHeight="1">
      <c r="A10" s="13" t="s">
        <v>20</v>
      </c>
      <c r="B10" s="95">
        <f>'Strona 1'!C11-'Strona 2'!B13</f>
        <v>-4847425.4899999946</v>
      </c>
      <c r="C10" s="14">
        <v>0</v>
      </c>
      <c r="D10" s="103">
        <v>6187425.4900000002</v>
      </c>
      <c r="E10" s="14">
        <v>3045116.49</v>
      </c>
      <c r="F10" s="14">
        <v>3045116.49</v>
      </c>
      <c r="G10" s="14">
        <v>3142309</v>
      </c>
      <c r="H10" s="14">
        <v>3142309</v>
      </c>
      <c r="I10" s="14">
        <v>0</v>
      </c>
      <c r="J10" s="186">
        <v>0</v>
      </c>
      <c r="K10" s="187"/>
    </row>
    <row r="11" spans="1:12" ht="13.7" customHeight="1">
      <c r="A11" s="13" t="s">
        <v>21</v>
      </c>
      <c r="B11" s="95">
        <f>'Strona 1'!C12-'Strona 2'!B14</f>
        <v>-4992436</v>
      </c>
      <c r="C11" s="90">
        <v>0</v>
      </c>
      <c r="D11" s="14">
        <v>6772436</v>
      </c>
      <c r="E11" s="14">
        <v>1493336</v>
      </c>
      <c r="F11" s="14">
        <v>1493336</v>
      </c>
      <c r="G11" s="14">
        <v>5279100</v>
      </c>
      <c r="H11" s="14">
        <v>3499100</v>
      </c>
      <c r="I11" s="14">
        <v>0</v>
      </c>
      <c r="J11" s="186">
        <v>0</v>
      </c>
      <c r="K11" s="187"/>
    </row>
    <row r="12" spans="1:12" ht="13.7" customHeight="1">
      <c r="A12" s="13" t="s">
        <v>22</v>
      </c>
      <c r="B12" s="95">
        <f>'Strona 1'!C13-'Strona 2'!B15</f>
        <v>1600000</v>
      </c>
      <c r="C12" s="90">
        <f t="shared" ref="C12:C25" si="0">B12</f>
        <v>1600000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6">
        <v>0</v>
      </c>
      <c r="K12" s="187"/>
    </row>
    <row r="13" spans="1:12" ht="13.7" customHeight="1">
      <c r="A13" s="13" t="s">
        <v>23</v>
      </c>
      <c r="B13" s="95">
        <f>'Strona 1'!C14-'Strona 2'!B16</f>
        <v>1650000</v>
      </c>
      <c r="C13" s="90">
        <f t="shared" si="0"/>
        <v>1650000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6">
        <v>0</v>
      </c>
      <c r="K13" s="187"/>
    </row>
    <row r="14" spans="1:12" ht="13.7" customHeight="1">
      <c r="A14" s="13" t="s">
        <v>24</v>
      </c>
      <c r="B14" s="136">
        <f>'Strona 1'!C15-'Strona 2'!B17</f>
        <v>1180000</v>
      </c>
      <c r="C14" s="90">
        <f t="shared" si="0"/>
        <v>1180000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6">
        <v>0</v>
      </c>
      <c r="K14" s="187"/>
    </row>
    <row r="15" spans="1:12" ht="13.7" customHeight="1">
      <c r="A15" s="13" t="s">
        <v>25</v>
      </c>
      <c r="B15" s="136">
        <f>'Strona 1'!C16-'Strona 2'!B18</f>
        <v>1500000</v>
      </c>
      <c r="C15" s="90">
        <f t="shared" si="0"/>
        <v>1500000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6">
        <v>0</v>
      </c>
      <c r="K15" s="187"/>
    </row>
    <row r="16" spans="1:12" ht="13.7" customHeight="1">
      <c r="A16" s="13" t="s">
        <v>26</v>
      </c>
      <c r="B16" s="136">
        <f>'Strona 1'!C17-'Strona 2'!B19</f>
        <v>1600000</v>
      </c>
      <c r="C16" s="90">
        <f t="shared" si="0"/>
        <v>1600000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6">
        <v>0</v>
      </c>
      <c r="K16" s="187"/>
    </row>
    <row r="17" spans="1:11" ht="13.7" customHeight="1">
      <c r="A17" s="13" t="s">
        <v>27</v>
      </c>
      <c r="B17" s="136">
        <f>'Strona 1'!C18-'Strona 2'!B20</f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6">
        <v>0</v>
      </c>
      <c r="K17" s="187"/>
    </row>
    <row r="18" spans="1:11" ht="13.7" customHeight="1">
      <c r="A18" s="13" t="s">
        <v>28</v>
      </c>
      <c r="B18" s="136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6">
        <v>0</v>
      </c>
      <c r="K18" s="187"/>
    </row>
    <row r="19" spans="1:11" ht="13.7" customHeight="1">
      <c r="A19" s="13" t="s">
        <v>29</v>
      </c>
      <c r="B19" s="136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6">
        <v>0</v>
      </c>
      <c r="K19" s="187"/>
    </row>
    <row r="20" spans="1:11" ht="13.7" customHeight="1">
      <c r="A20" s="13" t="s">
        <v>30</v>
      </c>
      <c r="B20" s="136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6">
        <v>0</v>
      </c>
      <c r="K20" s="187"/>
    </row>
    <row r="21" spans="1:11" ht="13.7" customHeight="1">
      <c r="A21" s="13" t="s">
        <v>31</v>
      </c>
      <c r="B21" s="136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6">
        <v>0</v>
      </c>
      <c r="K21" s="187"/>
    </row>
    <row r="22" spans="1:11" ht="13.7" customHeight="1">
      <c r="A22" s="13" t="s">
        <v>32</v>
      </c>
      <c r="B22" s="136">
        <f>'Strona 1'!C23-'Strona 2'!B25</f>
        <v>1000000</v>
      </c>
      <c r="C22" s="90">
        <f t="shared" si="0"/>
        <v>1000000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6">
        <v>0</v>
      </c>
      <c r="K22" s="187"/>
    </row>
    <row r="23" spans="1:11" ht="13.7" customHeight="1">
      <c r="A23" s="13" t="s">
        <v>33</v>
      </c>
      <c r="B23" s="136">
        <f>'Strona 1'!C24-'Strona 2'!B26</f>
        <v>1000000</v>
      </c>
      <c r="C23" s="90">
        <f t="shared" si="0"/>
        <v>1000000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6">
        <v>0</v>
      </c>
      <c r="K23" s="187"/>
    </row>
    <row r="24" spans="1:11" ht="13.7" customHeight="1">
      <c r="A24" s="13" t="s">
        <v>34</v>
      </c>
      <c r="B24" s="136">
        <f>'Strona 1'!C25-'Strona 2'!B27</f>
        <v>1000000</v>
      </c>
      <c r="C24" s="90">
        <f t="shared" si="0"/>
        <v>1000000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6">
        <v>0</v>
      </c>
      <c r="K24" s="187"/>
    </row>
    <row r="25" spans="1:11" ht="13.7" customHeight="1">
      <c r="A25" s="112">
        <v>2037</v>
      </c>
      <c r="B25" s="113">
        <f>'Strona 1'!C26-'Strona 2'!B28</f>
        <v>1000000</v>
      </c>
      <c r="C25" s="103">
        <f t="shared" si="0"/>
        <v>1000000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90">
        <v>0</v>
      </c>
      <c r="K25" s="191"/>
    </row>
    <row r="26" spans="1:11" ht="13.7" customHeight="1" thickBot="1">
      <c r="A26" s="15">
        <v>2038</v>
      </c>
      <c r="B26" s="139">
        <f>'Strona 1'!C27-'Strona 2'!B29</f>
        <v>788452.49000000209</v>
      </c>
      <c r="C26" s="96">
        <f>B26</f>
        <v>788452.49000000209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8">
        <v>0</v>
      </c>
      <c r="K26" s="189"/>
    </row>
  </sheetData>
  <mergeCells count="29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view="pageBreakPreview" topLeftCell="A3" zoomScale="60" zoomScaleNormal="100" workbookViewId="0">
      <selection activeCell="G10" sqref="G10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215" t="s">
        <v>130</v>
      </c>
      <c r="B3" s="211" t="s">
        <v>1</v>
      </c>
      <c r="C3" s="211"/>
      <c r="D3" s="211"/>
      <c r="E3" s="211"/>
      <c r="F3" s="171" t="s">
        <v>158</v>
      </c>
      <c r="G3" s="211" t="s">
        <v>1</v>
      </c>
      <c r="H3" s="211"/>
      <c r="I3" s="211"/>
      <c r="J3" s="211"/>
      <c r="K3" s="212"/>
    </row>
    <row r="4" spans="1:11" ht="26.25" customHeight="1">
      <c r="A4" s="216"/>
      <c r="B4" s="166" t="s">
        <v>156</v>
      </c>
      <c r="C4" s="25" t="s">
        <v>2</v>
      </c>
      <c r="D4" s="166" t="s">
        <v>157</v>
      </c>
      <c r="E4" s="25" t="s">
        <v>2</v>
      </c>
      <c r="F4" s="166"/>
      <c r="G4" s="166" t="s">
        <v>159</v>
      </c>
      <c r="H4" s="213" t="s">
        <v>2</v>
      </c>
      <c r="I4" s="213"/>
      <c r="J4" s="213"/>
      <c r="K4" s="214"/>
    </row>
    <row r="5" spans="1:11" ht="24" customHeight="1">
      <c r="A5" s="216"/>
      <c r="B5" s="166"/>
      <c r="C5" s="166" t="s">
        <v>154</v>
      </c>
      <c r="D5" s="166"/>
      <c r="E5" s="166" t="s">
        <v>154</v>
      </c>
      <c r="F5" s="166"/>
      <c r="G5" s="166"/>
      <c r="H5" s="166" t="s">
        <v>160</v>
      </c>
      <c r="I5" s="213" t="s">
        <v>2</v>
      </c>
      <c r="J5" s="213"/>
      <c r="K5" s="214"/>
    </row>
    <row r="6" spans="1:11" ht="109.5" customHeight="1">
      <c r="A6" s="216"/>
      <c r="B6" s="166"/>
      <c r="C6" s="166"/>
      <c r="D6" s="166"/>
      <c r="E6" s="166"/>
      <c r="F6" s="166"/>
      <c r="G6" s="166"/>
      <c r="H6" s="166"/>
      <c r="I6" s="5" t="s">
        <v>161</v>
      </c>
      <c r="J6" s="166" t="s">
        <v>162</v>
      </c>
      <c r="K6" s="200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209" t="s">
        <v>63</v>
      </c>
      <c r="K7" s="210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1830000</v>
      </c>
      <c r="G8" s="29">
        <v>1830000</v>
      </c>
      <c r="H8" s="29">
        <v>0</v>
      </c>
      <c r="I8" s="29">
        <v>0</v>
      </c>
      <c r="J8" s="201">
        <v>0</v>
      </c>
      <c r="K8" s="202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v>1340000</v>
      </c>
      <c r="H9" s="29">
        <v>0</v>
      </c>
      <c r="I9" s="29">
        <v>0</v>
      </c>
      <c r="J9" s="201">
        <v>0</v>
      </c>
      <c r="K9" s="202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1780000</v>
      </c>
      <c r="G10" s="127">
        <f t="shared" ref="G10:G25" si="0">F10</f>
        <v>1780000</v>
      </c>
      <c r="H10" s="29">
        <v>0</v>
      </c>
      <c r="I10" s="29">
        <v>0</v>
      </c>
      <c r="J10" s="201">
        <v>0</v>
      </c>
      <c r="K10" s="202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1600000</v>
      </c>
      <c r="G11" s="127">
        <f t="shared" si="0"/>
        <v>1600000</v>
      </c>
      <c r="H11" s="29">
        <v>0</v>
      </c>
      <c r="I11" s="29">
        <v>0</v>
      </c>
      <c r="J11" s="201">
        <v>0</v>
      </c>
      <c r="K11" s="202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1650000</v>
      </c>
      <c r="G12" s="127">
        <f t="shared" si="0"/>
        <v>1650000</v>
      </c>
      <c r="H12" s="29">
        <v>0</v>
      </c>
      <c r="I12" s="29">
        <v>0</v>
      </c>
      <c r="J12" s="201">
        <v>0</v>
      </c>
      <c r="K12" s="202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1180000</v>
      </c>
      <c r="G13" s="127">
        <f t="shared" si="0"/>
        <v>1180000</v>
      </c>
      <c r="H13" s="29">
        <v>0</v>
      </c>
      <c r="I13" s="29">
        <v>0</v>
      </c>
      <c r="J13" s="201">
        <v>0</v>
      </c>
      <c r="K13" s="202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1500000</v>
      </c>
      <c r="G14" s="127">
        <f t="shared" si="0"/>
        <v>1500000</v>
      </c>
      <c r="H14" s="29">
        <v>0</v>
      </c>
      <c r="I14" s="29">
        <v>0</v>
      </c>
      <c r="J14" s="201">
        <v>0</v>
      </c>
      <c r="K14" s="202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1600000</v>
      </c>
      <c r="G15" s="127">
        <f t="shared" si="0"/>
        <v>1600000</v>
      </c>
      <c r="H15" s="29">
        <v>0</v>
      </c>
      <c r="I15" s="29">
        <v>0</v>
      </c>
      <c r="J15" s="201">
        <v>0</v>
      </c>
      <c r="K15" s="202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127">
        <f t="shared" si="0"/>
        <v>1700000</v>
      </c>
      <c r="H16" s="29">
        <v>0</v>
      </c>
      <c r="I16" s="29">
        <v>0</v>
      </c>
      <c r="J16" s="201">
        <v>0</v>
      </c>
      <c r="K16" s="202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127">
        <f t="shared" si="0"/>
        <v>1796975</v>
      </c>
      <c r="H17" s="29">
        <v>0</v>
      </c>
      <c r="I17" s="29">
        <v>0</v>
      </c>
      <c r="J17" s="201">
        <v>0</v>
      </c>
      <c r="K17" s="202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127">
        <f t="shared" si="0"/>
        <v>1220000</v>
      </c>
      <c r="H18" s="29">
        <v>0</v>
      </c>
      <c r="I18" s="29">
        <v>0</v>
      </c>
      <c r="J18" s="201">
        <v>0</v>
      </c>
      <c r="K18" s="202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127">
        <f t="shared" si="0"/>
        <v>1400000</v>
      </c>
      <c r="H19" s="29">
        <v>0</v>
      </c>
      <c r="I19" s="29">
        <v>0</v>
      </c>
      <c r="J19" s="201">
        <v>0</v>
      </c>
      <c r="K19" s="202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127">
        <f t="shared" si="0"/>
        <v>1590000</v>
      </c>
      <c r="H20" s="29">
        <v>0</v>
      </c>
      <c r="I20" s="29">
        <v>0</v>
      </c>
      <c r="J20" s="201">
        <v>0</v>
      </c>
      <c r="K20" s="202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1000000</v>
      </c>
      <c r="G21" s="127">
        <f t="shared" si="0"/>
        <v>1000000</v>
      </c>
      <c r="H21" s="29">
        <v>0</v>
      </c>
      <c r="I21" s="29">
        <v>0</v>
      </c>
      <c r="J21" s="201">
        <v>0</v>
      </c>
      <c r="K21" s="202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1000000</v>
      </c>
      <c r="G22" s="127">
        <f t="shared" si="0"/>
        <v>1000000</v>
      </c>
      <c r="H22" s="29">
        <v>0</v>
      </c>
      <c r="I22" s="29">
        <v>0</v>
      </c>
      <c r="J22" s="201">
        <v>0</v>
      </c>
      <c r="K22" s="202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1000000</v>
      </c>
      <c r="G23" s="127">
        <f t="shared" si="0"/>
        <v>1000000</v>
      </c>
      <c r="H23" s="30">
        <v>0</v>
      </c>
      <c r="I23" s="30">
        <v>0</v>
      </c>
      <c r="J23" s="203">
        <v>0</v>
      </c>
      <c r="K23" s="204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1000000</v>
      </c>
      <c r="G24" s="127">
        <f t="shared" si="0"/>
        <v>1000000</v>
      </c>
      <c r="H24" s="115">
        <v>0</v>
      </c>
      <c r="I24" s="115">
        <v>0</v>
      </c>
      <c r="J24" s="207">
        <v>0</v>
      </c>
      <c r="K24" s="208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788452.49</v>
      </c>
      <c r="G25" s="128">
        <f t="shared" si="0"/>
        <v>788452.49</v>
      </c>
      <c r="H25" s="31">
        <v>0</v>
      </c>
      <c r="I25" s="31">
        <v>0</v>
      </c>
      <c r="J25" s="205">
        <v>0</v>
      </c>
      <c r="K25" s="206"/>
    </row>
  </sheetData>
  <mergeCells count="32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view="pageBreakPreview" zoomScale="60" zoomScaleNormal="130" workbookViewId="0">
      <selection activeCell="G10" sqref="G10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23" t="s">
        <v>130</v>
      </c>
      <c r="B4" s="225" t="s">
        <v>64</v>
      </c>
      <c r="C4" s="225"/>
      <c r="D4" s="225"/>
      <c r="E4" s="225"/>
      <c r="F4" s="225"/>
      <c r="G4" s="171" t="s">
        <v>167</v>
      </c>
      <c r="H4" s="34" t="s">
        <v>2</v>
      </c>
      <c r="I4" s="226" t="s">
        <v>65</v>
      </c>
      <c r="J4" s="226"/>
      <c r="K4" s="227"/>
    </row>
    <row r="5" spans="1:11" ht="26.25" customHeight="1">
      <c r="A5" s="224"/>
      <c r="B5" s="228" t="s">
        <v>66</v>
      </c>
      <c r="C5" s="228"/>
      <c r="D5" s="228"/>
      <c r="E5" s="228"/>
      <c r="F5" s="166" t="s">
        <v>188</v>
      </c>
      <c r="G5" s="166"/>
      <c r="H5" s="166" t="s">
        <v>168</v>
      </c>
      <c r="I5" s="166" t="s">
        <v>169</v>
      </c>
      <c r="J5" s="230" t="s">
        <v>170</v>
      </c>
      <c r="K5" s="231"/>
    </row>
    <row r="6" spans="1:11" ht="24.75" customHeight="1">
      <c r="A6" s="224"/>
      <c r="B6" s="166" t="s">
        <v>163</v>
      </c>
      <c r="C6" s="229" t="s">
        <v>1</v>
      </c>
      <c r="D6" s="229"/>
      <c r="E6" s="229"/>
      <c r="F6" s="166"/>
      <c r="G6" s="166"/>
      <c r="H6" s="166"/>
      <c r="I6" s="166"/>
      <c r="J6" s="230"/>
      <c r="K6" s="231"/>
    </row>
    <row r="7" spans="1:11" ht="93.75" customHeight="1">
      <c r="A7" s="224"/>
      <c r="B7" s="166"/>
      <c r="C7" s="5" t="s">
        <v>164</v>
      </c>
      <c r="D7" s="5" t="s">
        <v>165</v>
      </c>
      <c r="E7" s="5" t="s">
        <v>166</v>
      </c>
      <c r="F7" s="166"/>
      <c r="G7" s="166"/>
      <c r="H7" s="166"/>
      <c r="I7" s="166"/>
      <c r="J7" s="230"/>
      <c r="K7" s="231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21" t="s">
        <v>75</v>
      </c>
      <c r="K8" s="222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18606975</v>
      </c>
      <c r="H9" s="41">
        <v>0</v>
      </c>
      <c r="I9" s="97">
        <f>'Strona 1'!D10-'Strona 2'!C12</f>
        <v>909018.53999999911</v>
      </c>
      <c r="J9" s="217">
        <f>'Strona 1'!D10+'Strona 3'!I9-'Strona 2'!C12</f>
        <v>909018.53999999911</v>
      </c>
      <c r="K9" s="218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v>20312091.489999998</v>
      </c>
      <c r="H10" s="41">
        <v>0</v>
      </c>
      <c r="I10" s="97">
        <f>'Strona 1'!D11-'Strona 2'!C13</f>
        <v>273155.71000000089</v>
      </c>
      <c r="J10" s="217">
        <f>I10</f>
        <v>273155.71000000089</v>
      </c>
      <c r="K10" s="218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3'!E11-'Strona 4'!F10</f>
        <v>20025427.489999998</v>
      </c>
      <c r="H11" s="41">
        <v>0</v>
      </c>
      <c r="I11" s="97">
        <f>'Strona 1'!D12-'Strona 2'!C14</f>
        <v>53570</v>
      </c>
      <c r="J11" s="217">
        <f t="shared" ref="J11:J26" si="0">I11</f>
        <v>53570</v>
      </c>
      <c r="K11" s="218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18425427.489999998</v>
      </c>
      <c r="H12" s="41">
        <v>0</v>
      </c>
      <c r="I12" s="97">
        <f>'Strona 1'!D13-'Strona 2'!C15</f>
        <v>2400000</v>
      </c>
      <c r="J12" s="217">
        <f t="shared" si="0"/>
        <v>2400000</v>
      </c>
      <c r="K12" s="218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16775427.489999998</v>
      </c>
      <c r="H13" s="41">
        <v>0</v>
      </c>
      <c r="I13" s="97">
        <f>'Strona 1'!D14-'Strona 2'!C16</f>
        <v>3200000</v>
      </c>
      <c r="J13" s="217">
        <f t="shared" si="0"/>
        <v>3200000</v>
      </c>
      <c r="K13" s="218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15595427.489999998</v>
      </c>
      <c r="H14" s="41">
        <v>0</v>
      </c>
      <c r="I14" s="97">
        <f>'Strona 1'!D15-'Strona 2'!C17</f>
        <v>3880000</v>
      </c>
      <c r="J14" s="217">
        <f t="shared" si="0"/>
        <v>3880000</v>
      </c>
      <c r="K14" s="218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14095427.489999998</v>
      </c>
      <c r="H15" s="41">
        <v>0</v>
      </c>
      <c r="I15" s="97">
        <f>'Strona 1'!D16-'Strona 2'!C18</f>
        <v>4278000</v>
      </c>
      <c r="J15" s="217">
        <f t="shared" si="0"/>
        <v>4278000</v>
      </c>
      <c r="K15" s="218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12495427.489999998</v>
      </c>
      <c r="H16" s="41">
        <v>0</v>
      </c>
      <c r="I16" s="137">
        <f>'Strona 1'!D17-'Strona 2'!C19</f>
        <v>4770000</v>
      </c>
      <c r="J16" s="217">
        <f t="shared" si="0"/>
        <v>4770000</v>
      </c>
      <c r="K16" s="218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10795427.489999998</v>
      </c>
      <c r="H17" s="41">
        <v>0</v>
      </c>
      <c r="I17" s="137">
        <f>'Strona 1'!D18-'Strona 2'!C20</f>
        <v>4300000</v>
      </c>
      <c r="J17" s="217">
        <f t="shared" si="0"/>
        <v>4300000</v>
      </c>
      <c r="K17" s="218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8998452.4899999984</v>
      </c>
      <c r="H18" s="41">
        <v>0</v>
      </c>
      <c r="I18" s="137">
        <f>'Strona 1'!D19-'Strona 2'!C21</f>
        <v>4400000</v>
      </c>
      <c r="J18" s="217">
        <f t="shared" si="0"/>
        <v>4400000</v>
      </c>
      <c r="K18" s="218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7778452.4899999984</v>
      </c>
      <c r="H19" s="41">
        <v>0</v>
      </c>
      <c r="I19" s="137">
        <f>'Strona 1'!D20-'Strona 2'!C22</f>
        <v>4900000</v>
      </c>
      <c r="J19" s="217">
        <f t="shared" si="0"/>
        <v>4900000</v>
      </c>
      <c r="K19" s="218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6378452.4899999984</v>
      </c>
      <c r="H20" s="41">
        <v>0</v>
      </c>
      <c r="I20" s="137">
        <f>'Strona 1'!D21-'Strona 2'!C23</f>
        <v>2830000</v>
      </c>
      <c r="J20" s="217">
        <f t="shared" si="0"/>
        <v>2830000</v>
      </c>
      <c r="K20" s="218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4788452.4899999984</v>
      </c>
      <c r="H21" s="41">
        <v>0</v>
      </c>
      <c r="I21" s="137">
        <f>'Strona 1'!D22-'Strona 2'!C24</f>
        <v>3600000</v>
      </c>
      <c r="J21" s="217">
        <f t="shared" si="0"/>
        <v>3600000</v>
      </c>
      <c r="K21" s="218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3788452.4899999984</v>
      </c>
      <c r="H22" s="41">
        <v>0</v>
      </c>
      <c r="I22" s="137">
        <f>'Strona 1'!D23-'Strona 2'!C25</f>
        <v>3700000</v>
      </c>
      <c r="J22" s="217">
        <f t="shared" si="0"/>
        <v>3700000</v>
      </c>
      <c r="K22" s="218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2788452.4899999984</v>
      </c>
      <c r="H23" s="41">
        <v>0</v>
      </c>
      <c r="I23" s="137">
        <f>'Strona 1'!D24-'Strona 2'!C26</f>
        <v>3700000</v>
      </c>
      <c r="J23" s="217">
        <f t="shared" si="0"/>
        <v>3700000</v>
      </c>
      <c r="K23" s="218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1788452.4899999984</v>
      </c>
      <c r="H24" s="41">
        <v>0</v>
      </c>
      <c r="I24" s="137">
        <f>'Strona 1'!D25-'Strona 2'!C27</f>
        <v>3300000</v>
      </c>
      <c r="J24" s="217">
        <f t="shared" si="0"/>
        <v>3300000</v>
      </c>
      <c r="K24" s="218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30">
        <f>G24+'Strona 3'!D25-'Strona 4'!F24</f>
        <v>788452.48999999836</v>
      </c>
      <c r="H25" s="105">
        <v>0</v>
      </c>
      <c r="I25" s="137">
        <f>'Strona 1'!D26-'Strona 2'!C28</f>
        <v>3300000</v>
      </c>
      <c r="J25" s="217">
        <f t="shared" si="0"/>
        <v>3300000</v>
      </c>
      <c r="K25" s="218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v>0</v>
      </c>
      <c r="H26" s="42">
        <v>0</v>
      </c>
      <c r="I26" s="106">
        <f>'Strona 1'!D27-'Strona 2'!C29</f>
        <v>3300000</v>
      </c>
      <c r="J26" s="219">
        <f t="shared" si="0"/>
        <v>3300000</v>
      </c>
      <c r="K26" s="220"/>
    </row>
  </sheetData>
  <mergeCells count="30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60" zoomScaleNormal="100" workbookViewId="0">
      <selection activeCell="B22" sqref="B22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34" t="s">
        <v>130</v>
      </c>
      <c r="B2" s="232" t="s">
        <v>77</v>
      </c>
      <c r="C2" s="232"/>
      <c r="D2" s="232"/>
      <c r="E2" s="232"/>
      <c r="F2" s="232"/>
      <c r="G2" s="232"/>
      <c r="H2" s="233"/>
    </row>
    <row r="3" spans="1:8" ht="201" customHeight="1">
      <c r="A3" s="235"/>
      <c r="B3" s="61" t="s">
        <v>171</v>
      </c>
      <c r="C3" s="236" t="s">
        <v>172</v>
      </c>
      <c r="D3" s="236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37" t="s">
        <v>79</v>
      </c>
      <c r="D4" s="237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8.14E-2</v>
      </c>
      <c r="C5" s="87">
        <v>4.6600000000000003E-2</v>
      </c>
      <c r="D5" s="87">
        <v>0.13800000000000001</v>
      </c>
      <c r="E5" s="87">
        <v>0.1409</v>
      </c>
      <c r="F5" s="87">
        <v>0.16189999999999999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6.6500000000000004E-2</v>
      </c>
      <c r="C6" s="87">
        <v>2.9899999999999999E-2</v>
      </c>
      <c r="D6" s="87">
        <v>9.8500000000000004E-2</v>
      </c>
      <c r="E6" s="87">
        <v>0.12859999999999999</v>
      </c>
      <c r="F6" s="87">
        <v>0.14960000000000001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8.5199999999999998E-2</v>
      </c>
      <c r="C7" s="87">
        <v>2.5600000000000001E-2</v>
      </c>
      <c r="D7" s="87">
        <v>9.4600000000000004E-2</v>
      </c>
      <c r="E7" s="87">
        <v>0.1077</v>
      </c>
      <c r="F7" s="87">
        <v>0.1288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7.3999999999999996E-2</v>
      </c>
      <c r="C8" s="87">
        <v>0.1003</v>
      </c>
      <c r="D8" s="87">
        <v>0.1168</v>
      </c>
      <c r="E8" s="87">
        <v>0.1104</v>
      </c>
      <c r="F8" s="87">
        <v>0.1104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7.17E-2</v>
      </c>
      <c r="C9" s="87">
        <v>0.121</v>
      </c>
      <c r="D9" s="53" t="s">
        <v>76</v>
      </c>
      <c r="E9" s="87">
        <v>0.1033</v>
      </c>
      <c r="F9" s="87">
        <v>0.1033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5.6300000000000003E-2</v>
      </c>
      <c r="C10" s="87">
        <v>0.1421</v>
      </c>
      <c r="D10" s="53" t="s">
        <v>76</v>
      </c>
      <c r="E10" s="87">
        <v>7.0199999999999999E-2</v>
      </c>
      <c r="F10" s="87">
        <v>8.3199999999999996E-2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6.2799999999999995E-2</v>
      </c>
      <c r="C11" s="87">
        <v>0.14699999999999999</v>
      </c>
      <c r="D11" s="53" t="s">
        <v>76</v>
      </c>
      <c r="E11" s="87">
        <v>7.2300000000000003E-2</v>
      </c>
      <c r="F11" s="87">
        <v>8.5300000000000001E-2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6.4399999999999999E-2</v>
      </c>
      <c r="C12" s="87">
        <v>0.16039999999999999</v>
      </c>
      <c r="D12" s="53" t="s">
        <v>76</v>
      </c>
      <c r="E12" s="87">
        <v>8.7499999999999994E-2</v>
      </c>
      <c r="F12" s="87">
        <v>8.7499999999999994E-2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6.6799999999999998E-2</v>
      </c>
      <c r="C13" s="87">
        <v>0.1457</v>
      </c>
      <c r="D13" s="53" t="s">
        <v>76</v>
      </c>
      <c r="E13" s="87">
        <v>0.1038</v>
      </c>
      <c r="F13" s="87">
        <v>0.1038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6.7799999999999999E-2</v>
      </c>
      <c r="C14" s="87">
        <v>0.1464</v>
      </c>
      <c r="D14" s="53" t="s">
        <v>76</v>
      </c>
      <c r="E14" s="87">
        <v>0.1203</v>
      </c>
      <c r="F14" s="87">
        <v>0.1203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4.8599999999999997E-2</v>
      </c>
      <c r="C15" s="87">
        <v>0.15920000000000001</v>
      </c>
      <c r="D15" s="53" t="s">
        <v>76</v>
      </c>
      <c r="E15" s="87">
        <v>0.1376</v>
      </c>
      <c r="F15" s="87">
        <v>0.1376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5.3499999999999999E-2</v>
      </c>
      <c r="C16" s="87">
        <v>9.7199999999999995E-2</v>
      </c>
      <c r="D16" s="53" t="s">
        <v>76</v>
      </c>
      <c r="E16" s="87">
        <v>0.14599999999999999</v>
      </c>
      <c r="F16" s="87">
        <v>0.14599999999999999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5.6800000000000003E-2</v>
      </c>
      <c r="C17" s="87">
        <v>0.1173</v>
      </c>
      <c r="D17" s="53" t="s">
        <v>76</v>
      </c>
      <c r="E17" s="87">
        <v>0.1426</v>
      </c>
      <c r="F17" s="87">
        <v>0.1426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3.8300000000000001E-2</v>
      </c>
      <c r="C18" s="87">
        <v>0.1192</v>
      </c>
      <c r="D18" s="53" t="s">
        <v>76</v>
      </c>
      <c r="E18" s="87">
        <v>0.13900000000000001</v>
      </c>
      <c r="F18" s="87">
        <v>0.13900000000000001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3.7400000000000003E-2</v>
      </c>
      <c r="C19" s="87">
        <v>0.1183</v>
      </c>
      <c r="D19" s="53" t="s">
        <v>76</v>
      </c>
      <c r="E19" s="87">
        <v>0.1351</v>
      </c>
      <c r="F19" s="87">
        <v>0.1351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3.6400000000000002E-2</v>
      </c>
      <c r="C20" s="87">
        <v>0.1061</v>
      </c>
      <c r="D20" s="53" t="s">
        <v>76</v>
      </c>
      <c r="E20" s="87">
        <v>0.129</v>
      </c>
      <c r="F20" s="87">
        <v>0.129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3.4799999999999998E-2</v>
      </c>
      <c r="C21" s="118">
        <v>0.1045</v>
      </c>
      <c r="D21" s="119" t="s">
        <v>76</v>
      </c>
      <c r="E21" s="118">
        <v>0.1234</v>
      </c>
      <c r="F21" s="118">
        <v>0.1234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2.69E-2</v>
      </c>
      <c r="C22" s="88">
        <v>0.10299999999999999</v>
      </c>
      <c r="D22" s="55" t="s">
        <v>76</v>
      </c>
      <c r="E22" s="88">
        <v>0.1174</v>
      </c>
      <c r="F22" s="88">
        <v>0.1174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zoomScale="60" zoomScaleNormal="100" workbookViewId="0">
      <selection activeCell="D6" sqref="D6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7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46" t="s">
        <v>130</v>
      </c>
      <c r="B1" s="250" t="s">
        <v>85</v>
      </c>
      <c r="C1" s="250"/>
      <c r="D1" s="250"/>
      <c r="E1" s="250"/>
      <c r="F1" s="250"/>
      <c r="G1" s="250"/>
      <c r="H1" s="250"/>
      <c r="I1" s="250"/>
      <c r="J1" s="250"/>
      <c r="K1" s="251"/>
    </row>
    <row r="2" spans="1:11" ht="18" customHeight="1">
      <c r="A2" s="247"/>
      <c r="B2" s="248" t="s">
        <v>86</v>
      </c>
      <c r="C2" s="248" t="s">
        <v>2</v>
      </c>
      <c r="D2" s="248"/>
      <c r="E2" s="248" t="s">
        <v>87</v>
      </c>
      <c r="F2" s="248" t="s">
        <v>2</v>
      </c>
      <c r="G2" s="248"/>
      <c r="H2" s="248" t="s">
        <v>88</v>
      </c>
      <c r="I2" s="248" t="s">
        <v>2</v>
      </c>
      <c r="J2" s="248"/>
      <c r="K2" s="252"/>
    </row>
    <row r="3" spans="1:11" ht="18.75" customHeight="1">
      <c r="A3" s="247"/>
      <c r="B3" s="248"/>
      <c r="C3" s="249" t="s">
        <v>177</v>
      </c>
      <c r="D3" s="63" t="s">
        <v>2</v>
      </c>
      <c r="E3" s="248"/>
      <c r="F3" s="248" t="s">
        <v>89</v>
      </c>
      <c r="G3" s="63" t="s">
        <v>2</v>
      </c>
      <c r="H3" s="248"/>
      <c r="I3" s="249" t="s">
        <v>88</v>
      </c>
      <c r="J3" s="248" t="s">
        <v>2</v>
      </c>
      <c r="K3" s="252"/>
    </row>
    <row r="4" spans="1:11" ht="154.5" customHeight="1">
      <c r="A4" s="247"/>
      <c r="B4" s="248"/>
      <c r="C4" s="249"/>
      <c r="D4" s="63" t="s">
        <v>90</v>
      </c>
      <c r="E4" s="248"/>
      <c r="F4" s="248"/>
      <c r="G4" s="63" t="s">
        <v>90</v>
      </c>
      <c r="H4" s="248"/>
      <c r="I4" s="249"/>
      <c r="J4" s="248" t="s">
        <v>91</v>
      </c>
      <c r="K4" s="252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44" t="s">
        <v>100</v>
      </c>
      <c r="K5" s="245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1507114</v>
      </c>
      <c r="F6" s="67">
        <v>1507114</v>
      </c>
      <c r="G6" s="67">
        <v>1507114</v>
      </c>
      <c r="H6" s="67">
        <v>80000</v>
      </c>
      <c r="I6" s="67">
        <v>80000</v>
      </c>
      <c r="J6" s="238">
        <v>77000</v>
      </c>
      <c r="K6" s="239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8">
        <v>0</v>
      </c>
      <c r="K7" s="239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8">
        <v>0</v>
      </c>
      <c r="K8" s="239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8">
        <v>0</v>
      </c>
      <c r="K9" s="239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8">
        <v>0</v>
      </c>
      <c r="K10" s="239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8">
        <v>0</v>
      </c>
      <c r="K11" s="239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8">
        <v>0</v>
      </c>
      <c r="K12" s="239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8">
        <v>0</v>
      </c>
      <c r="K13" s="239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8">
        <v>0</v>
      </c>
      <c r="K14" s="239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8">
        <v>0</v>
      </c>
      <c r="K15" s="239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8">
        <v>0</v>
      </c>
      <c r="K16" s="239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8">
        <v>0</v>
      </c>
      <c r="K17" s="239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8">
        <v>0</v>
      </c>
      <c r="K18" s="239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8">
        <v>0</v>
      </c>
      <c r="K19" s="239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8">
        <v>0</v>
      </c>
      <c r="K20" s="239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8">
        <v>0</v>
      </c>
      <c r="K21" s="239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42">
        <v>0</v>
      </c>
      <c r="K22" s="243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40">
        <v>0</v>
      </c>
      <c r="K23" s="241"/>
    </row>
  </sheetData>
  <mergeCells count="32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="60" zoomScaleNormal="100" workbookViewId="0">
      <selection activeCell="G6" sqref="G6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16406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58" t="s">
        <v>130</v>
      </c>
      <c r="B1" s="261" t="s">
        <v>0</v>
      </c>
      <c r="C1" s="261"/>
      <c r="D1" s="261"/>
      <c r="E1" s="261" t="s">
        <v>101</v>
      </c>
      <c r="F1" s="261"/>
      <c r="G1" s="261"/>
      <c r="H1" s="261"/>
      <c r="I1" s="261"/>
      <c r="J1" s="261"/>
      <c r="K1" s="261"/>
      <c r="L1" s="262"/>
    </row>
    <row r="2" spans="1:13" ht="18.75" customHeight="1">
      <c r="A2" s="259"/>
      <c r="B2" s="260" t="s">
        <v>102</v>
      </c>
      <c r="C2" s="260" t="s">
        <v>2</v>
      </c>
      <c r="D2" s="260"/>
      <c r="E2" s="260" t="s">
        <v>103</v>
      </c>
      <c r="F2" s="260" t="s">
        <v>1</v>
      </c>
      <c r="G2" s="260"/>
      <c r="H2" s="260" t="s">
        <v>104</v>
      </c>
      <c r="I2" s="260" t="s">
        <v>105</v>
      </c>
      <c r="J2" s="249" t="s">
        <v>187</v>
      </c>
      <c r="K2" s="249"/>
      <c r="L2" s="263" t="s">
        <v>106</v>
      </c>
    </row>
    <row r="3" spans="1:13" ht="24" customHeight="1">
      <c r="A3" s="259"/>
      <c r="B3" s="260"/>
      <c r="C3" s="260" t="s">
        <v>107</v>
      </c>
      <c r="D3" s="70" t="s">
        <v>2</v>
      </c>
      <c r="E3" s="260"/>
      <c r="F3" s="260" t="s">
        <v>108</v>
      </c>
      <c r="G3" s="260" t="s">
        <v>109</v>
      </c>
      <c r="H3" s="260"/>
      <c r="I3" s="260"/>
      <c r="J3" s="249"/>
      <c r="K3" s="249"/>
      <c r="L3" s="263"/>
    </row>
    <row r="4" spans="1:13" ht="156" customHeight="1">
      <c r="A4" s="259"/>
      <c r="B4" s="260"/>
      <c r="C4" s="260"/>
      <c r="D4" s="70" t="s">
        <v>91</v>
      </c>
      <c r="E4" s="260"/>
      <c r="F4" s="260"/>
      <c r="G4" s="260"/>
      <c r="H4" s="260"/>
      <c r="I4" s="260"/>
      <c r="J4" s="249"/>
      <c r="K4" s="249"/>
      <c r="L4" s="263"/>
    </row>
    <row r="5" spans="1:13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57" t="s">
        <v>118</v>
      </c>
      <c r="K5" s="257"/>
      <c r="L5" s="75" t="s">
        <v>119</v>
      </c>
    </row>
    <row r="6" spans="1:13" ht="13.7" customHeight="1">
      <c r="A6" s="71" t="s">
        <v>19</v>
      </c>
      <c r="B6" s="76">
        <v>2041555</v>
      </c>
      <c r="C6" s="76">
        <v>2041555</v>
      </c>
      <c r="D6" s="76">
        <v>2041555</v>
      </c>
      <c r="E6" s="138">
        <f>SUM(F6:G6)</f>
        <v>11320142.57</v>
      </c>
      <c r="F6" s="129">
        <v>665000</v>
      </c>
      <c r="G6" s="76">
        <v>10655142.57</v>
      </c>
      <c r="H6" s="76">
        <v>0</v>
      </c>
      <c r="I6" s="76">
        <v>0</v>
      </c>
      <c r="J6" s="253">
        <v>0</v>
      </c>
      <c r="K6" s="253"/>
      <c r="L6" s="77">
        <v>0</v>
      </c>
    </row>
    <row r="7" spans="1:13" ht="13.7" customHeight="1">
      <c r="A7" s="71" t="s">
        <v>20</v>
      </c>
      <c r="B7" s="76">
        <v>1630989.2</v>
      </c>
      <c r="C7" s="76">
        <v>1630989.2</v>
      </c>
      <c r="D7" s="76">
        <v>1630989.2</v>
      </c>
      <c r="E7" s="138">
        <f t="shared" ref="E7:E8" si="0">SUM(F7:G7)</f>
        <v>15109942.199999999</v>
      </c>
      <c r="F7" s="129">
        <v>705000</v>
      </c>
      <c r="G7" s="76">
        <v>14404942.199999999</v>
      </c>
      <c r="H7" s="76">
        <v>0</v>
      </c>
      <c r="I7" s="76">
        <v>0</v>
      </c>
      <c r="J7" s="253">
        <v>0</v>
      </c>
      <c r="K7" s="253"/>
      <c r="L7" s="77">
        <v>0</v>
      </c>
    </row>
    <row r="8" spans="1:13" ht="13.7" customHeight="1">
      <c r="A8" s="71" t="s">
        <v>21</v>
      </c>
      <c r="B8" s="76">
        <v>0</v>
      </c>
      <c r="C8" s="76">
        <v>0</v>
      </c>
      <c r="D8" s="76">
        <v>0</v>
      </c>
      <c r="E8" s="138">
        <f t="shared" si="0"/>
        <v>6690491</v>
      </c>
      <c r="F8" s="76">
        <v>560000</v>
      </c>
      <c r="G8" s="76">
        <v>6130491</v>
      </c>
      <c r="H8" s="76">
        <v>0</v>
      </c>
      <c r="I8" s="76">
        <v>0</v>
      </c>
      <c r="J8" s="253">
        <v>0</v>
      </c>
      <c r="K8" s="253"/>
      <c r="L8" s="77">
        <v>0</v>
      </c>
      <c r="M8" s="132"/>
    </row>
    <row r="9" spans="1:13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1">SUM(F9:G9)</f>
        <v>300000</v>
      </c>
      <c r="F9" s="76">
        <v>300000</v>
      </c>
      <c r="G9" s="76">
        <v>0</v>
      </c>
      <c r="H9" s="76">
        <v>0</v>
      </c>
      <c r="I9" s="76">
        <v>0</v>
      </c>
      <c r="J9" s="253">
        <v>0</v>
      </c>
      <c r="K9" s="253"/>
      <c r="L9" s="77">
        <v>0</v>
      </c>
    </row>
    <row r="10" spans="1:13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53">
        <v>0</v>
      </c>
      <c r="K10" s="253"/>
      <c r="L10" s="77">
        <v>0</v>
      </c>
    </row>
    <row r="11" spans="1:13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53">
        <v>0</v>
      </c>
      <c r="K11" s="253"/>
      <c r="L11" s="77">
        <v>0</v>
      </c>
    </row>
    <row r="12" spans="1:13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53">
        <v>0</v>
      </c>
      <c r="K12" s="253"/>
      <c r="L12" s="77">
        <v>0</v>
      </c>
    </row>
    <row r="13" spans="1:13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53">
        <v>0</v>
      </c>
      <c r="K13" s="253"/>
      <c r="L13" s="77">
        <v>0</v>
      </c>
    </row>
    <row r="14" spans="1:13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53">
        <v>0</v>
      </c>
      <c r="K14" s="253"/>
      <c r="L14" s="77">
        <v>0</v>
      </c>
    </row>
    <row r="15" spans="1:13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53">
        <v>0</v>
      </c>
      <c r="K15" s="253"/>
      <c r="L15" s="77">
        <v>0</v>
      </c>
    </row>
    <row r="16" spans="1:13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53">
        <v>0</v>
      </c>
      <c r="K16" s="253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53">
        <v>0</v>
      </c>
      <c r="K17" s="253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53">
        <v>0</v>
      </c>
      <c r="K18" s="253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53">
        <v>0</v>
      </c>
      <c r="K19" s="253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53">
        <v>0</v>
      </c>
      <c r="K20" s="253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53">
        <v>0</v>
      </c>
      <c r="K21" s="253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55">
        <v>0</v>
      </c>
      <c r="K22" s="256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54">
        <v>0</v>
      </c>
      <c r="K23" s="254"/>
      <c r="L23" s="79">
        <v>0</v>
      </c>
    </row>
  </sheetData>
  <mergeCells count="33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9:K19"/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  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BreakPreview" zoomScale="60" zoomScaleNormal="100" workbookViewId="0">
      <selection activeCell="E1" sqref="E1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75" t="s">
        <v>130</v>
      </c>
      <c r="B2" s="272" t="s">
        <v>101</v>
      </c>
      <c r="C2" s="272"/>
      <c r="D2" s="272"/>
      <c r="E2" s="272"/>
      <c r="F2" s="272"/>
      <c r="G2" s="272"/>
      <c r="H2" s="272"/>
      <c r="I2" s="272"/>
      <c r="J2" s="272"/>
      <c r="K2" s="273"/>
    </row>
    <row r="3" spans="1:11" ht="18" customHeight="1">
      <c r="A3" s="276"/>
      <c r="B3" s="166" t="s">
        <v>178</v>
      </c>
      <c r="C3" s="166" t="s">
        <v>179</v>
      </c>
      <c r="D3" s="274" t="s">
        <v>2</v>
      </c>
      <c r="E3" s="274"/>
      <c r="F3" s="274"/>
      <c r="G3" s="274"/>
      <c r="H3" s="274"/>
      <c r="I3" s="166" t="s">
        <v>185</v>
      </c>
      <c r="J3" s="274" t="s">
        <v>120</v>
      </c>
      <c r="K3" s="277"/>
    </row>
    <row r="4" spans="1:11" ht="21" customHeight="1">
      <c r="A4" s="276"/>
      <c r="B4" s="166"/>
      <c r="C4" s="166"/>
      <c r="D4" s="166" t="s">
        <v>180</v>
      </c>
      <c r="E4" s="166" t="s">
        <v>181</v>
      </c>
      <c r="F4" s="274" t="s">
        <v>2</v>
      </c>
      <c r="G4" s="274"/>
      <c r="H4" s="166" t="s">
        <v>184</v>
      </c>
      <c r="I4" s="166"/>
      <c r="J4" s="274"/>
      <c r="K4" s="277"/>
    </row>
    <row r="5" spans="1:11" ht="21" customHeight="1">
      <c r="A5" s="276"/>
      <c r="B5" s="166"/>
      <c r="C5" s="166"/>
      <c r="D5" s="166"/>
      <c r="E5" s="166"/>
      <c r="F5" s="166" t="s">
        <v>182</v>
      </c>
      <c r="G5" s="80" t="s">
        <v>2</v>
      </c>
      <c r="H5" s="166"/>
      <c r="I5" s="166"/>
      <c r="J5" s="274"/>
      <c r="K5" s="277"/>
    </row>
    <row r="6" spans="1:11" ht="130.5" customHeight="1">
      <c r="A6" s="276"/>
      <c r="B6" s="166"/>
      <c r="C6" s="166"/>
      <c r="D6" s="166"/>
      <c r="E6" s="166"/>
      <c r="F6" s="166"/>
      <c r="G6" s="5" t="s">
        <v>183</v>
      </c>
      <c r="H6" s="166"/>
      <c r="I6" s="166"/>
      <c r="J6" s="274"/>
      <c r="K6" s="277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70" t="s">
        <v>129</v>
      </c>
      <c r="K7" s="271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64" t="s">
        <v>76</v>
      </c>
      <c r="K8" s="265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64" t="s">
        <v>76</v>
      </c>
      <c r="K9" s="265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64" t="s">
        <v>76</v>
      </c>
      <c r="K10" s="265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64" t="s">
        <v>76</v>
      </c>
      <c r="K11" s="265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64" t="s">
        <v>76</v>
      </c>
      <c r="K12" s="265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64" t="s">
        <v>76</v>
      </c>
      <c r="K13" s="265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64" t="s">
        <v>76</v>
      </c>
      <c r="K14" s="265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64" t="s">
        <v>76</v>
      </c>
      <c r="K15" s="265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64" t="s">
        <v>76</v>
      </c>
      <c r="K16" s="265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64" t="s">
        <v>76</v>
      </c>
      <c r="K17" s="265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64" t="s">
        <v>76</v>
      </c>
      <c r="K18" s="265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64" t="s">
        <v>76</v>
      </c>
      <c r="K19" s="265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64" t="s">
        <v>76</v>
      </c>
      <c r="K20" s="265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64" t="s">
        <v>76</v>
      </c>
      <c r="K21" s="265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64" t="s">
        <v>76</v>
      </c>
      <c r="K22" s="265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66" t="s">
        <v>76</v>
      </c>
      <c r="K23" s="267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66" t="s">
        <v>76</v>
      </c>
      <c r="K24" s="267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8" t="s">
        <v>76</v>
      </c>
      <c r="K25" s="269"/>
    </row>
  </sheetData>
  <mergeCells count="31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3'!Obszar_wydruku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2021-12-08T10:42:08Z</cp:lastPrinted>
  <dcterms:created xsi:type="dcterms:W3CDTF">2009-06-17T07:33:19Z</dcterms:created>
  <dcterms:modified xsi:type="dcterms:W3CDTF">2021-12-08T11:55:43Z</dcterms:modified>
</cp:coreProperties>
</file>