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6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1'!$A$1:$Q$27</definedName>
  </definedNames>
  <calcPr calcId="125725"/>
</workbook>
</file>

<file path=xl/calcChain.xml><?xml version="1.0" encoding="utf-8"?>
<calcChain xmlns="http://schemas.openxmlformats.org/spreadsheetml/2006/main">
  <c r="D11" i="3"/>
  <c r="F9"/>
  <c r="D10"/>
  <c r="D9"/>
  <c r="B28" i="2"/>
  <c r="D26" i="1"/>
  <c r="J25" i="5" s="1"/>
  <c r="D13" i="1"/>
  <c r="C13" s="1"/>
  <c r="D10"/>
  <c r="I25" i="5" l="1"/>
  <c r="C26" i="1"/>
  <c r="B25" i="3" s="1"/>
  <c r="C25" s="1"/>
  <c r="G10" i="5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D24" i="1" l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B12"/>
  <c r="D27" i="1"/>
  <c r="J26" i="5" s="1"/>
  <c r="D25" i="1"/>
  <c r="I24" i="5" s="1"/>
  <c r="I23"/>
  <c r="D23" i="1"/>
  <c r="J22" i="5" s="1"/>
  <c r="D22" i="1"/>
  <c r="J21" i="5" s="1"/>
  <c r="D21" i="1"/>
  <c r="I20" i="5" s="1"/>
  <c r="D20" i="1"/>
  <c r="I19" i="5" s="1"/>
  <c r="D19" i="1"/>
  <c r="J18" i="5" s="1"/>
  <c r="D18" i="1"/>
  <c r="J17" i="5" s="1"/>
  <c r="D17" i="1"/>
  <c r="I16" i="5" s="1"/>
  <c r="D16" i="1"/>
  <c r="I15" i="5" s="1"/>
  <c r="D15" i="1"/>
  <c r="J14" i="5" s="1"/>
  <c r="D14" i="1"/>
  <c r="J13" i="5" s="1"/>
  <c r="I12"/>
  <c r="D12" i="1"/>
  <c r="I11" i="5" s="1"/>
  <c r="D11" i="1"/>
  <c r="J10" i="5" s="1"/>
  <c r="J9"/>
  <c r="I9" l="1"/>
  <c r="I13"/>
  <c r="I17"/>
  <c r="I21"/>
  <c r="I26"/>
  <c r="J11"/>
  <c r="J15"/>
  <c r="J19"/>
  <c r="J23"/>
  <c r="I10"/>
  <c r="I14"/>
  <c r="I18"/>
  <c r="I22"/>
  <c r="J12"/>
  <c r="J16"/>
  <c r="J20"/>
  <c r="J24"/>
  <c r="M27" i="1"/>
  <c r="C27" s="1"/>
  <c r="B26" i="3" s="1"/>
  <c r="C25" i="1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C15" i="1"/>
  <c r="B14" i="3" s="1"/>
  <c r="C14" i="1"/>
  <c r="B13" i="3" s="1"/>
  <c r="B12"/>
  <c r="C12" i="1"/>
  <c r="B11" i="3" s="1"/>
  <c r="C11" i="1"/>
  <c r="B10" i="3" s="1"/>
  <c r="C16" i="1"/>
  <c r="B15" i="3" s="1"/>
  <c r="C10" i="1"/>
  <c r="B9" i="3" s="1"/>
  <c r="C26" l="1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<sst xmlns="http://schemas.openxmlformats.org/spreadsheetml/2006/main" count="516" uniqueCount="191">
  <si>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</si>
  <si>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</si>
  <si>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</si>
  <si>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</si>
  <si>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</si>
  <si>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</si>
  <si>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</si>
  <si>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</si>
  <si>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</si>
  <si>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</si>
  <si>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</si>
  <si>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</si>
  <si>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</si>
  <si>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</si>
  <si>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</si>
  <si>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</si>
  <si>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</si>
  <si>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</si>
  <si>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</si>
  <si>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</si>
  <si>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</si>
  <si>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</si>
  <si>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</si>
  <si>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</si>
  <si>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</si>
  <si>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</si>
  <si>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</si>
  <si>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</si>
  <si>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</si>
  <si>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</si>
  <si>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</si>
  <si>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</si>
  <si>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</si>
  <si>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</si>
  <si>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</si>
  <si>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</si>
  <si>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</si>
  <si>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</si>
  <si>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</si>
  <si>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</si>
  <si>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</si>
  <si>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</si>
  <si>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</si>
  <si>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</si>
  <si>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</si>
  <si>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</si>
  <si>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</si>
  <si>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</si>
  <si>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</si>
  <si>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</si>
  <si>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</si>
  <si>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</si>
  <si>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</si>
  <si>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</si>
  <si>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</si>
  <si>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</si>
  <si>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</si>
  <si>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</si>
  <si>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</si>
  <si>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</si>
  <si>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</si>
  <si>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</si>
  <si>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</si>
  <si>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</si>
  <si>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</si>
  <si>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</si>
  <si>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</si>
  <si>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</si>
  <si>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</si>
  <si>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</si>
  <si>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</si>
  <si>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</si>
  <si>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</si>
  <si>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</si>
  <si>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</si>
  <si>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</si>
  <si>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</si>
  <si>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</si>
  <si>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</si>
  <si>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</si>
  <si>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</si>
  <si>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</si>
  <si>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</si>
  <si>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</si>
  <si>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</si>
  <si>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</si>
  <si>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</si>
  <si>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</si>
  <si>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</si>
  <si>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</si>
  <si>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</si>
  <si>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</si>
  <si>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</si>
  <si>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</si>
  <si>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</si>
  <si>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</si>
  <si>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</si>
  <si>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</si>
  <si>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</si>
  <si>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</si>
  <si>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</si>
  <si>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</si>
  <si>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</si>
  <si>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</si>
  <si>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</si>
  <si>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</si>
  <si>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</si>
  <si>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</si>
  <si>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</si>
  <si>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</si>
  <si>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</si>
  <si>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</si>
  <si>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</si>
  <si>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</si>
  <si>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</si>
  <si>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</si>
  <si>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</si>
  <si>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</si>
  <si>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</si>
  <si>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</si>
  <si>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</si>
  <si>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</si>
  <si>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</si>
  <si>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</si>
  <si>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</si>
  <si>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</si>
  <si>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</si>
  <si>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</si>
  <si>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</si>
  <si>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</si>
  <si>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</si>
  <si>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</si>
  <si>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</si>
  <si>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</si>
  <si>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</si>
  <si>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</si>
  <si>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</si>
  <si>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</si>
  <si>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</si>
  <si>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</si>
  <si>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</si>
  <si>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</si>
  <si>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</si>
  <si>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</si>
  <si>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</si>
  <si>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</si>
  <si>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</si>
  <si>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</si>
  <si>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</si>
  <si>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</si>
  <si>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</si>
  <si>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</si>
  <si>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</si>
  <si>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</si>
  <si>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</si>
  <si>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</si>
  <si>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</si>
  <si>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</si>
  <si>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</si>
  <si>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</si>
  <si>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</si>
  <si>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</si>
  <si>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</si>
  <si>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</si>
  <si>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</si>
  <si>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</si>
  <si>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</si>
  <si>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</si>
  <si>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</si>
  <si>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</si>
  <si>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</si>
  <si>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</si>
  <si>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</si>
  <si>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</si>
  <si>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</si>
  <si>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</si>
  <si>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</si>
  <si>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</si>
  <si>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</si>
  <si>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</si>
  <si>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</si>
  <si>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</si>
  <si>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</si>
  <si>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</si>
  <si>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</si>
  <si>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</si>
  <si>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</si>
  <si>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</si>
  <si>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</si>
  <si>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</si>
  <si>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WIELOLETNIA PROGNOZA FINANSOWA GMINY MRĄGOWO NA LATA 2021-2038</t>
  </si>
</sst>
</file>

<file path=xl/styles.xml><?xml version="1.0" encoding="utf-8"?>
<styleSheet xmlns="http://schemas.openxmlformats.org/spreadsheetml/2006/main">
  <fonts count="12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50" xfId="0" applyFont="1" applyFill="1" applyBorder="1" applyAlignment="1">
      <alignment horizontal="center" vertical="center" wrapText="1"/>
    </xf>
    <xf numFmtId="10" fontId="3" fillId="25" borderId="51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39" fontId="3" fillId="22" borderId="49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view="pageBreakPreview" zoomScale="60" zoomScaleNormal="100" workbookViewId="0">
      <selection activeCell="U11" sqref="U11"/>
    </sheetView>
  </sheetViews>
  <sheetFormatPr defaultRowHeight="10.5"/>
  <cols>
    <col min="1" max="1" width="4.5" customWidth="1"/>
    <col min="2" max="2" width="3.33203125" customWidth="1"/>
    <col min="3" max="3" width="18.33203125" customWidth="1"/>
    <col min="4" max="4" width="19" customWidth="1"/>
    <col min="5" max="5" width="17.1640625" customWidth="1"/>
    <col min="6" max="6" width="17.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17.6640625" customWidth="1"/>
    <col min="17" max="17" width="8.5" customWidth="1"/>
    <col min="18" max="18" width="2.6640625" customWidth="1"/>
  </cols>
  <sheetData>
    <row r="1" spans="1:17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28" t="s">
        <v>187</v>
      </c>
      <c r="P1" s="128"/>
      <c r="Q1" s="128"/>
    </row>
    <row r="2" spans="1:17" ht="12.75" customHeight="1">
      <c r="B2" s="1"/>
      <c r="C2" s="1"/>
      <c r="D2" s="1"/>
      <c r="E2" s="1"/>
      <c r="F2" s="1"/>
      <c r="G2" s="1"/>
      <c r="H2" s="1"/>
      <c r="I2" s="1"/>
    </row>
    <row r="3" spans="1:17" ht="33" customHeight="1">
      <c r="A3" s="127" t="s">
        <v>190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16.5" customHeight="1" thickBot="1">
      <c r="B4" s="3" t="s">
        <v>0</v>
      </c>
      <c r="C4" s="3"/>
      <c r="D4" s="3"/>
      <c r="E4" s="3"/>
      <c r="F4" s="3"/>
      <c r="G4" s="3"/>
    </row>
    <row r="5" spans="1:17" ht="24" customHeight="1">
      <c r="A5" s="134" t="s">
        <v>130</v>
      </c>
      <c r="B5" s="135"/>
      <c r="C5" s="138" t="s">
        <v>131</v>
      </c>
      <c r="D5" s="129" t="s">
        <v>1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</row>
    <row r="6" spans="1:17" ht="22.5" customHeight="1">
      <c r="A6" s="136"/>
      <c r="B6" s="137"/>
      <c r="C6" s="133"/>
      <c r="D6" s="133" t="s">
        <v>132</v>
      </c>
      <c r="E6" s="131" t="s">
        <v>1</v>
      </c>
      <c r="F6" s="131"/>
      <c r="G6" s="131"/>
      <c r="H6" s="131"/>
      <c r="I6" s="131"/>
      <c r="J6" s="131"/>
      <c r="K6" s="131"/>
      <c r="L6" s="131"/>
      <c r="M6" s="133" t="s">
        <v>136</v>
      </c>
      <c r="N6" s="133"/>
      <c r="O6" s="131" t="s">
        <v>2</v>
      </c>
      <c r="P6" s="131"/>
      <c r="Q6" s="132"/>
    </row>
    <row r="7" spans="1:17" ht="34.5" customHeight="1">
      <c r="A7" s="136"/>
      <c r="B7" s="137"/>
      <c r="C7" s="133"/>
      <c r="D7" s="133"/>
      <c r="E7" s="131" t="s">
        <v>3</v>
      </c>
      <c r="F7" s="131" t="s">
        <v>4</v>
      </c>
      <c r="G7" s="133" t="s">
        <v>133</v>
      </c>
      <c r="H7" s="133"/>
      <c r="I7" s="133" t="s">
        <v>134</v>
      </c>
      <c r="J7" s="133"/>
      <c r="K7" s="133" t="s">
        <v>135</v>
      </c>
      <c r="L7" s="10" t="s">
        <v>2</v>
      </c>
      <c r="M7" s="133"/>
      <c r="N7" s="133"/>
      <c r="O7" s="133" t="s">
        <v>137</v>
      </c>
      <c r="P7" s="131" t="s">
        <v>5</v>
      </c>
      <c r="Q7" s="132"/>
    </row>
    <row r="8" spans="1:17" ht="81" customHeight="1">
      <c r="A8" s="136"/>
      <c r="B8" s="137"/>
      <c r="C8" s="133"/>
      <c r="D8" s="133"/>
      <c r="E8" s="131"/>
      <c r="F8" s="131"/>
      <c r="G8" s="133"/>
      <c r="H8" s="133"/>
      <c r="I8" s="133"/>
      <c r="J8" s="133"/>
      <c r="K8" s="133"/>
      <c r="L8" s="11" t="s">
        <v>6</v>
      </c>
      <c r="M8" s="133"/>
      <c r="N8" s="133"/>
      <c r="O8" s="133"/>
      <c r="P8" s="131"/>
      <c r="Q8" s="132"/>
    </row>
    <row r="9" spans="1:17" ht="13.9" customHeight="1">
      <c r="A9" s="139" t="s">
        <v>7</v>
      </c>
      <c r="B9" s="140"/>
      <c r="C9" s="50" t="s">
        <v>8</v>
      </c>
      <c r="D9" s="50" t="s">
        <v>9</v>
      </c>
      <c r="E9" s="50" t="s">
        <v>10</v>
      </c>
      <c r="F9" s="50" t="s">
        <v>11</v>
      </c>
      <c r="G9" s="140" t="s">
        <v>12</v>
      </c>
      <c r="H9" s="140"/>
      <c r="I9" s="140" t="s">
        <v>13</v>
      </c>
      <c r="J9" s="140"/>
      <c r="K9" s="50" t="s">
        <v>14</v>
      </c>
      <c r="L9" s="50" t="s">
        <v>15</v>
      </c>
      <c r="M9" s="140" t="s">
        <v>16</v>
      </c>
      <c r="N9" s="140"/>
      <c r="O9" s="50" t="s">
        <v>17</v>
      </c>
      <c r="P9" s="140" t="s">
        <v>18</v>
      </c>
      <c r="Q9" s="141"/>
    </row>
    <row r="10" spans="1:17" ht="13.7" customHeight="1">
      <c r="A10" s="142" t="s">
        <v>19</v>
      </c>
      <c r="B10" s="143"/>
      <c r="C10" s="92">
        <f t="shared" ref="C10:C27" si="0">SUM(D10,M10)</f>
        <v>49061335</v>
      </c>
      <c r="D10" s="92">
        <f>SUM(E10:K10)</f>
        <v>39684426</v>
      </c>
      <c r="E10" s="8">
        <v>6057739</v>
      </c>
      <c r="F10" s="8">
        <v>500000</v>
      </c>
      <c r="G10" s="144">
        <v>7198658</v>
      </c>
      <c r="H10" s="144"/>
      <c r="I10" s="144">
        <v>13581459</v>
      </c>
      <c r="J10" s="144"/>
      <c r="K10" s="8">
        <v>12346570</v>
      </c>
      <c r="L10" s="8">
        <v>6003012</v>
      </c>
      <c r="M10" s="144">
        <v>9376909</v>
      </c>
      <c r="N10" s="144"/>
      <c r="O10" s="8">
        <v>2100000</v>
      </c>
      <c r="P10" s="144">
        <v>1967600</v>
      </c>
      <c r="Q10" s="145"/>
    </row>
    <row r="11" spans="1:17" ht="13.7" customHeight="1">
      <c r="A11" s="142" t="s">
        <v>20</v>
      </c>
      <c r="B11" s="143"/>
      <c r="C11" s="92">
        <f t="shared" si="0"/>
        <v>43841000</v>
      </c>
      <c r="D11" s="92">
        <f t="shared" ref="D11:D27" si="1">SUM(E11:K11)</f>
        <v>41150000</v>
      </c>
      <c r="E11" s="8">
        <v>6200000</v>
      </c>
      <c r="F11" s="8">
        <v>700000</v>
      </c>
      <c r="G11" s="144">
        <v>7550000</v>
      </c>
      <c r="H11" s="144"/>
      <c r="I11" s="144">
        <v>15250000</v>
      </c>
      <c r="J11" s="144"/>
      <c r="K11" s="8">
        <v>11450000</v>
      </c>
      <c r="L11" s="8">
        <v>6486700</v>
      </c>
      <c r="M11" s="144">
        <v>2691000</v>
      </c>
      <c r="N11" s="144"/>
      <c r="O11" s="8">
        <v>1000000</v>
      </c>
      <c r="P11" s="144">
        <v>1691000</v>
      </c>
      <c r="Q11" s="145"/>
    </row>
    <row r="12" spans="1:17" ht="13.7" customHeight="1">
      <c r="A12" s="142" t="s">
        <v>21</v>
      </c>
      <c r="B12" s="143"/>
      <c r="C12" s="92">
        <f t="shared" si="0"/>
        <v>43653570</v>
      </c>
      <c r="D12" s="92">
        <f t="shared" si="1"/>
        <v>41153570</v>
      </c>
      <c r="E12" s="8">
        <v>6200000</v>
      </c>
      <c r="F12" s="8">
        <v>700000</v>
      </c>
      <c r="G12" s="144">
        <v>7600000</v>
      </c>
      <c r="H12" s="144"/>
      <c r="I12" s="144">
        <v>15153570</v>
      </c>
      <c r="J12" s="144"/>
      <c r="K12" s="8">
        <v>11500000</v>
      </c>
      <c r="L12" s="8">
        <v>6596400</v>
      </c>
      <c r="M12" s="144">
        <v>2500000</v>
      </c>
      <c r="N12" s="144"/>
      <c r="O12" s="8">
        <v>1000000</v>
      </c>
      <c r="P12" s="144">
        <v>1500000</v>
      </c>
      <c r="Q12" s="145"/>
    </row>
    <row r="13" spans="1:17" ht="13.7" customHeight="1">
      <c r="A13" s="142" t="s">
        <v>22</v>
      </c>
      <c r="B13" s="143"/>
      <c r="C13" s="92">
        <f>SUM(D13,M13)</f>
        <v>43660000</v>
      </c>
      <c r="D13" s="92">
        <f>SUM(E13:K13)</f>
        <v>42660000</v>
      </c>
      <c r="E13" s="8">
        <v>6410000</v>
      </c>
      <c r="F13" s="8">
        <v>600000</v>
      </c>
      <c r="G13" s="144">
        <v>8150000</v>
      </c>
      <c r="H13" s="144"/>
      <c r="I13" s="144">
        <v>15900000</v>
      </c>
      <c r="J13" s="144"/>
      <c r="K13" s="8">
        <v>11600000</v>
      </c>
      <c r="L13" s="8">
        <v>5708300</v>
      </c>
      <c r="M13" s="144">
        <v>1000000</v>
      </c>
      <c r="N13" s="144"/>
      <c r="O13" s="8">
        <v>500000</v>
      </c>
      <c r="P13" s="144">
        <v>500000</v>
      </c>
      <c r="Q13" s="145"/>
    </row>
    <row r="14" spans="1:17" ht="13.7" customHeight="1">
      <c r="A14" s="142" t="s">
        <v>23</v>
      </c>
      <c r="B14" s="143"/>
      <c r="C14" s="92">
        <f t="shared" si="0"/>
        <v>43530000</v>
      </c>
      <c r="D14" s="92">
        <f t="shared" si="1"/>
        <v>43030000</v>
      </c>
      <c r="E14" s="8">
        <v>6800000</v>
      </c>
      <c r="F14" s="8">
        <v>800000</v>
      </c>
      <c r="G14" s="144">
        <v>8150000</v>
      </c>
      <c r="H14" s="144"/>
      <c r="I14" s="144">
        <v>15900000</v>
      </c>
      <c r="J14" s="144"/>
      <c r="K14" s="8">
        <v>11380000</v>
      </c>
      <c r="L14" s="8">
        <v>5822400</v>
      </c>
      <c r="M14" s="144">
        <v>500000</v>
      </c>
      <c r="N14" s="144"/>
      <c r="O14" s="8">
        <v>500000</v>
      </c>
      <c r="P14" s="144">
        <v>0</v>
      </c>
      <c r="Q14" s="145"/>
    </row>
    <row r="15" spans="1:17" ht="13.7" customHeight="1">
      <c r="A15" s="142" t="s">
        <v>24</v>
      </c>
      <c r="B15" s="143"/>
      <c r="C15" s="92">
        <f t="shared" si="0"/>
        <v>43700000</v>
      </c>
      <c r="D15" s="92">
        <f t="shared" si="1"/>
        <v>43200000</v>
      </c>
      <c r="E15" s="8">
        <v>6800000</v>
      </c>
      <c r="F15" s="8">
        <v>1000000</v>
      </c>
      <c r="G15" s="144">
        <v>8200000</v>
      </c>
      <c r="H15" s="144"/>
      <c r="I15" s="144">
        <v>15750000</v>
      </c>
      <c r="J15" s="144"/>
      <c r="K15" s="8">
        <v>11450000</v>
      </c>
      <c r="L15" s="8">
        <v>5938800</v>
      </c>
      <c r="M15" s="144">
        <v>500000</v>
      </c>
      <c r="N15" s="144"/>
      <c r="O15" s="8">
        <v>500000</v>
      </c>
      <c r="P15" s="144">
        <v>0</v>
      </c>
      <c r="Q15" s="145"/>
    </row>
    <row r="16" spans="1:17" ht="13.7" customHeight="1">
      <c r="A16" s="142" t="s">
        <v>25</v>
      </c>
      <c r="B16" s="143"/>
      <c r="C16" s="92">
        <f t="shared" si="0"/>
        <v>44278000</v>
      </c>
      <c r="D16" s="92">
        <f t="shared" si="1"/>
        <v>43778000</v>
      </c>
      <c r="E16" s="8">
        <v>6828000</v>
      </c>
      <c r="F16" s="8">
        <v>1300000</v>
      </c>
      <c r="G16" s="144">
        <v>8250000</v>
      </c>
      <c r="H16" s="144"/>
      <c r="I16" s="144">
        <v>15900000</v>
      </c>
      <c r="J16" s="144"/>
      <c r="K16" s="8">
        <v>11500000</v>
      </c>
      <c r="L16" s="8">
        <v>6057600</v>
      </c>
      <c r="M16" s="144">
        <v>500000</v>
      </c>
      <c r="N16" s="144"/>
      <c r="O16" s="8">
        <v>50000</v>
      </c>
      <c r="P16" s="144">
        <v>0</v>
      </c>
      <c r="Q16" s="145"/>
    </row>
    <row r="17" spans="1:17" ht="13.7" customHeight="1">
      <c r="A17" s="142" t="s">
        <v>26</v>
      </c>
      <c r="B17" s="143"/>
      <c r="C17" s="92">
        <f t="shared" si="0"/>
        <v>44070000</v>
      </c>
      <c r="D17" s="92">
        <f t="shared" si="1"/>
        <v>44020000</v>
      </c>
      <c r="E17" s="8">
        <v>6850000</v>
      </c>
      <c r="F17" s="8">
        <v>1400000</v>
      </c>
      <c r="G17" s="144">
        <v>8300000</v>
      </c>
      <c r="H17" s="144"/>
      <c r="I17" s="144">
        <v>15920000</v>
      </c>
      <c r="J17" s="144"/>
      <c r="K17" s="8">
        <v>11550000</v>
      </c>
      <c r="L17" s="8">
        <v>6178700</v>
      </c>
      <c r="M17" s="144">
        <f t="shared" ref="M17:M27" si="2">SUM(O17:Q17)</f>
        <v>50000</v>
      </c>
      <c r="N17" s="144"/>
      <c r="O17" s="8">
        <v>50000</v>
      </c>
      <c r="P17" s="144">
        <v>0</v>
      </c>
      <c r="Q17" s="145"/>
    </row>
    <row r="18" spans="1:17" ht="13.7" customHeight="1">
      <c r="A18" s="142" t="s">
        <v>27</v>
      </c>
      <c r="B18" s="143"/>
      <c r="C18" s="92">
        <f t="shared" si="0"/>
        <v>44350000</v>
      </c>
      <c r="D18" s="92">
        <f t="shared" si="1"/>
        <v>44300000</v>
      </c>
      <c r="E18" s="8">
        <v>6900000</v>
      </c>
      <c r="F18" s="8">
        <v>1500000</v>
      </c>
      <c r="G18" s="144">
        <v>8350000</v>
      </c>
      <c r="H18" s="144"/>
      <c r="I18" s="144">
        <v>15950000</v>
      </c>
      <c r="J18" s="144"/>
      <c r="K18" s="8">
        <v>11600000</v>
      </c>
      <c r="L18" s="8">
        <v>6302200</v>
      </c>
      <c r="M18" s="144">
        <f t="shared" si="2"/>
        <v>50000</v>
      </c>
      <c r="N18" s="144"/>
      <c r="O18" s="8">
        <v>50000</v>
      </c>
      <c r="P18" s="144">
        <v>0</v>
      </c>
      <c r="Q18" s="145"/>
    </row>
    <row r="19" spans="1:17" ht="13.7" customHeight="1">
      <c r="A19" s="142" t="s">
        <v>28</v>
      </c>
      <c r="B19" s="143"/>
      <c r="C19" s="92">
        <f t="shared" si="0"/>
        <v>44570000</v>
      </c>
      <c r="D19" s="92">
        <f t="shared" si="1"/>
        <v>44520000</v>
      </c>
      <c r="E19" s="8">
        <v>6920000</v>
      </c>
      <c r="F19" s="8">
        <v>1600000</v>
      </c>
      <c r="G19" s="144">
        <v>8400000</v>
      </c>
      <c r="H19" s="144"/>
      <c r="I19" s="144">
        <v>15980000</v>
      </c>
      <c r="J19" s="144"/>
      <c r="K19" s="8">
        <v>11620000</v>
      </c>
      <c r="L19" s="8">
        <v>6428200</v>
      </c>
      <c r="M19" s="144">
        <f t="shared" si="2"/>
        <v>50000</v>
      </c>
      <c r="N19" s="144"/>
      <c r="O19" s="8">
        <v>50000</v>
      </c>
      <c r="P19" s="144">
        <v>0</v>
      </c>
      <c r="Q19" s="145"/>
    </row>
    <row r="20" spans="1:17" ht="13.7" customHeight="1">
      <c r="A20" s="142" t="s">
        <v>29</v>
      </c>
      <c r="B20" s="143"/>
      <c r="C20" s="92">
        <f t="shared" si="0"/>
        <v>43700000</v>
      </c>
      <c r="D20" s="92">
        <f t="shared" si="1"/>
        <v>43650000</v>
      </c>
      <c r="E20" s="8">
        <v>6950000</v>
      </c>
      <c r="F20" s="8">
        <v>1600000</v>
      </c>
      <c r="G20" s="144">
        <v>8450000</v>
      </c>
      <c r="H20" s="144"/>
      <c r="I20" s="144">
        <v>15000000</v>
      </c>
      <c r="J20" s="144"/>
      <c r="K20" s="8">
        <v>11650000</v>
      </c>
      <c r="L20" s="8">
        <v>6556700</v>
      </c>
      <c r="M20" s="144">
        <f t="shared" si="2"/>
        <v>50000</v>
      </c>
      <c r="N20" s="144"/>
      <c r="O20" s="8">
        <v>50000</v>
      </c>
      <c r="P20" s="144">
        <v>0</v>
      </c>
      <c r="Q20" s="145"/>
    </row>
    <row r="21" spans="1:17" ht="13.7" customHeight="1">
      <c r="A21" s="146" t="s">
        <v>30</v>
      </c>
      <c r="B21" s="147"/>
      <c r="C21" s="108">
        <f t="shared" si="0"/>
        <v>43980000</v>
      </c>
      <c r="D21" s="108">
        <f t="shared" si="1"/>
        <v>43930000</v>
      </c>
      <c r="E21" s="108">
        <v>6950000</v>
      </c>
      <c r="F21" s="108">
        <v>1600000</v>
      </c>
      <c r="G21" s="148">
        <v>8500000</v>
      </c>
      <c r="H21" s="148"/>
      <c r="I21" s="148">
        <v>15200000</v>
      </c>
      <c r="J21" s="148"/>
      <c r="K21" s="108">
        <v>11680000</v>
      </c>
      <c r="L21" s="108">
        <v>6687800</v>
      </c>
      <c r="M21" s="148">
        <f t="shared" si="2"/>
        <v>50000</v>
      </c>
      <c r="N21" s="148"/>
      <c r="O21" s="108">
        <v>50000</v>
      </c>
      <c r="P21" s="148">
        <v>0</v>
      </c>
      <c r="Q21" s="149"/>
    </row>
    <row r="22" spans="1:17" ht="13.7" customHeight="1">
      <c r="A22" s="142" t="s">
        <v>31</v>
      </c>
      <c r="B22" s="143"/>
      <c r="C22" s="92">
        <f t="shared" si="0"/>
        <v>44550000</v>
      </c>
      <c r="D22" s="92">
        <f t="shared" si="1"/>
        <v>44500000</v>
      </c>
      <c r="E22" s="8">
        <v>7300000</v>
      </c>
      <c r="F22" s="8">
        <v>1700000</v>
      </c>
      <c r="G22" s="144">
        <v>8550000</v>
      </c>
      <c r="H22" s="144"/>
      <c r="I22" s="144">
        <v>15250000</v>
      </c>
      <c r="J22" s="144"/>
      <c r="K22" s="8">
        <v>11700000</v>
      </c>
      <c r="L22" s="8">
        <v>6821500</v>
      </c>
      <c r="M22" s="144">
        <f t="shared" si="2"/>
        <v>50000</v>
      </c>
      <c r="N22" s="144"/>
      <c r="O22" s="8">
        <v>50000</v>
      </c>
      <c r="P22" s="144">
        <v>0</v>
      </c>
      <c r="Q22" s="145"/>
    </row>
    <row r="23" spans="1:17" ht="13.7" customHeight="1">
      <c r="A23" s="142" t="s">
        <v>32</v>
      </c>
      <c r="B23" s="143"/>
      <c r="C23" s="92">
        <f t="shared" si="0"/>
        <v>44750000</v>
      </c>
      <c r="D23" s="92">
        <f t="shared" si="1"/>
        <v>44700000</v>
      </c>
      <c r="E23" s="8">
        <v>7350000</v>
      </c>
      <c r="F23" s="8">
        <v>1700000</v>
      </c>
      <c r="G23" s="144">
        <v>8600000</v>
      </c>
      <c r="H23" s="144"/>
      <c r="I23" s="144">
        <v>15300000</v>
      </c>
      <c r="J23" s="144"/>
      <c r="K23" s="8">
        <v>11750000</v>
      </c>
      <c r="L23" s="8">
        <v>6957930</v>
      </c>
      <c r="M23" s="144">
        <f t="shared" si="2"/>
        <v>50000</v>
      </c>
      <c r="N23" s="144"/>
      <c r="O23" s="8">
        <v>50000</v>
      </c>
      <c r="P23" s="144">
        <v>0</v>
      </c>
      <c r="Q23" s="145"/>
    </row>
    <row r="24" spans="1:17" ht="13.7" customHeight="1">
      <c r="A24" s="142" t="s">
        <v>33</v>
      </c>
      <c r="B24" s="143"/>
      <c r="C24" s="92">
        <f t="shared" si="0"/>
        <v>44750000</v>
      </c>
      <c r="D24" s="92">
        <f t="shared" si="1"/>
        <v>44700000</v>
      </c>
      <c r="E24" s="8">
        <v>7350000</v>
      </c>
      <c r="F24" s="8">
        <v>1700000</v>
      </c>
      <c r="G24" s="144">
        <v>8600000</v>
      </c>
      <c r="H24" s="144"/>
      <c r="I24" s="144">
        <v>15300000</v>
      </c>
      <c r="J24" s="144"/>
      <c r="K24" s="8">
        <v>11750000</v>
      </c>
      <c r="L24" s="8">
        <v>7000000</v>
      </c>
      <c r="M24" s="144">
        <f t="shared" si="2"/>
        <v>50000</v>
      </c>
      <c r="N24" s="144"/>
      <c r="O24" s="8">
        <v>50000</v>
      </c>
      <c r="P24" s="144">
        <v>0</v>
      </c>
      <c r="Q24" s="145"/>
    </row>
    <row r="25" spans="1:17" ht="13.7" customHeight="1">
      <c r="A25" s="142" t="s">
        <v>34</v>
      </c>
      <c r="B25" s="143"/>
      <c r="C25" s="92">
        <f t="shared" si="0"/>
        <v>44350000</v>
      </c>
      <c r="D25" s="92">
        <f t="shared" si="1"/>
        <v>44300000</v>
      </c>
      <c r="E25" s="8">
        <v>7150000</v>
      </c>
      <c r="F25" s="8">
        <v>1500000</v>
      </c>
      <c r="G25" s="144">
        <v>8600000</v>
      </c>
      <c r="H25" s="144"/>
      <c r="I25" s="144">
        <v>15300000</v>
      </c>
      <c r="J25" s="144"/>
      <c r="K25" s="8">
        <v>11750000</v>
      </c>
      <c r="L25" s="8">
        <v>7000000</v>
      </c>
      <c r="M25" s="144">
        <v>50000</v>
      </c>
      <c r="N25" s="144"/>
      <c r="O25" s="8">
        <v>50000</v>
      </c>
      <c r="P25" s="144">
        <v>0</v>
      </c>
      <c r="Q25" s="145"/>
    </row>
    <row r="26" spans="1:17" ht="13.7" customHeight="1">
      <c r="A26" s="158">
        <v>2037</v>
      </c>
      <c r="B26" s="159"/>
      <c r="C26" s="101">
        <f t="shared" ref="C26" si="3">SUM(D26,M26)</f>
        <v>44350000</v>
      </c>
      <c r="D26" s="101">
        <f t="shared" ref="D26" si="4">SUM(E26:K26)</f>
        <v>44300000</v>
      </c>
      <c r="E26" s="107">
        <v>7150000</v>
      </c>
      <c r="F26" s="107">
        <v>1500000</v>
      </c>
      <c r="G26" s="155">
        <v>8600000</v>
      </c>
      <c r="H26" s="156"/>
      <c r="I26" s="155">
        <v>15300000</v>
      </c>
      <c r="J26" s="156"/>
      <c r="K26" s="107">
        <v>11750000</v>
      </c>
      <c r="L26" s="107">
        <v>7000000</v>
      </c>
      <c r="M26" s="155">
        <v>50000</v>
      </c>
      <c r="N26" s="156"/>
      <c r="O26" s="107">
        <v>50000</v>
      </c>
      <c r="P26" s="155">
        <v>0</v>
      </c>
      <c r="Q26" s="157"/>
    </row>
    <row r="27" spans="1:17" ht="13.5" customHeight="1" thickBot="1">
      <c r="A27" s="150">
        <v>2038</v>
      </c>
      <c r="B27" s="151"/>
      <c r="C27" s="91">
        <f t="shared" si="0"/>
        <v>44350000</v>
      </c>
      <c r="D27" s="91">
        <f t="shared" si="1"/>
        <v>44300000</v>
      </c>
      <c r="E27" s="9">
        <v>7150000</v>
      </c>
      <c r="F27" s="9">
        <v>1500000</v>
      </c>
      <c r="G27" s="152">
        <v>8600000</v>
      </c>
      <c r="H27" s="152"/>
      <c r="I27" s="152">
        <v>15300000</v>
      </c>
      <c r="J27" s="152"/>
      <c r="K27" s="9">
        <v>11750000</v>
      </c>
      <c r="L27" s="9">
        <v>7000000</v>
      </c>
      <c r="M27" s="152">
        <f t="shared" si="2"/>
        <v>50000</v>
      </c>
      <c r="N27" s="152"/>
      <c r="O27" s="9">
        <v>50000</v>
      </c>
      <c r="P27" s="152">
        <v>0</v>
      </c>
      <c r="Q27" s="153"/>
    </row>
    <row r="32" spans="1:17">
      <c r="A32" s="154" t="s">
        <v>138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</row>
  </sheetData>
  <mergeCells count="112"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</mergeCells>
  <pageMargins left="0.39370078740157483" right="0.39370078740157483" top="0.39370078740157483" bottom="0.39370078740157483" header="0" footer="0"/>
  <pageSetup paperSize="9" scale="83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M29"/>
  <sheetViews>
    <sheetView topLeftCell="A10" workbookViewId="0">
      <selection activeCell="H22" sqref="H22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/>
    <row r="7" spans="1:13" ht="19.5" customHeight="1">
      <c r="A7" s="160" t="s">
        <v>130</v>
      </c>
      <c r="B7" s="138" t="s">
        <v>139</v>
      </c>
      <c r="C7" s="162" t="s">
        <v>1</v>
      </c>
      <c r="D7" s="162"/>
      <c r="E7" s="162"/>
      <c r="F7" s="162"/>
      <c r="G7" s="162"/>
      <c r="H7" s="162"/>
      <c r="I7" s="162"/>
      <c r="J7" s="162"/>
      <c r="K7" s="162"/>
      <c r="L7" s="162"/>
      <c r="M7" s="163"/>
    </row>
    <row r="8" spans="1:13" ht="23.25" customHeight="1">
      <c r="A8" s="161"/>
      <c r="B8" s="133"/>
      <c r="C8" s="133" t="s">
        <v>140</v>
      </c>
      <c r="D8" s="164" t="s">
        <v>2</v>
      </c>
      <c r="E8" s="164"/>
      <c r="F8" s="164"/>
      <c r="G8" s="164"/>
      <c r="H8" s="164"/>
      <c r="I8" s="164"/>
      <c r="J8" s="133" t="s">
        <v>147</v>
      </c>
      <c r="K8" s="133"/>
      <c r="L8" s="164" t="s">
        <v>2</v>
      </c>
      <c r="M8" s="165"/>
    </row>
    <row r="9" spans="1:13" ht="24" customHeight="1">
      <c r="A9" s="161"/>
      <c r="B9" s="133"/>
      <c r="C9" s="133"/>
      <c r="D9" s="133" t="s">
        <v>141</v>
      </c>
      <c r="E9" s="133" t="s">
        <v>142</v>
      </c>
      <c r="F9" s="4" t="s">
        <v>2</v>
      </c>
      <c r="G9" s="133" t="s">
        <v>144</v>
      </c>
      <c r="H9" s="164" t="s">
        <v>2</v>
      </c>
      <c r="I9" s="164"/>
      <c r="J9" s="133"/>
      <c r="K9" s="133"/>
      <c r="L9" s="133" t="s">
        <v>148</v>
      </c>
      <c r="M9" s="17" t="s">
        <v>2</v>
      </c>
    </row>
    <row r="10" spans="1:13" ht="171.75" customHeight="1">
      <c r="A10" s="161"/>
      <c r="B10" s="133"/>
      <c r="C10" s="133"/>
      <c r="D10" s="133"/>
      <c r="E10" s="133"/>
      <c r="F10" s="5" t="s">
        <v>143</v>
      </c>
      <c r="G10" s="133"/>
      <c r="H10" s="6" t="s">
        <v>145</v>
      </c>
      <c r="I10" s="6" t="s">
        <v>146</v>
      </c>
      <c r="J10" s="133"/>
      <c r="K10" s="133"/>
      <c r="L10" s="133"/>
      <c r="M10" s="18" t="s">
        <v>149</v>
      </c>
    </row>
    <row r="11" spans="1:13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66" t="s">
        <v>43</v>
      </c>
      <c r="K11" s="166"/>
      <c r="L11" s="48" t="s">
        <v>44</v>
      </c>
      <c r="M11" s="49" t="s">
        <v>45</v>
      </c>
    </row>
    <row r="12" spans="1:13" ht="13.7" customHeight="1">
      <c r="A12" s="19" t="s">
        <v>19</v>
      </c>
      <c r="B12" s="93">
        <f t="shared" ref="B12:B29" si="0">SUM(C12,J12)</f>
        <v>52252459</v>
      </c>
      <c r="C12" s="20">
        <v>39071635</v>
      </c>
      <c r="D12" s="20">
        <v>13343472</v>
      </c>
      <c r="E12" s="20">
        <v>0</v>
      </c>
      <c r="F12" s="20">
        <v>0</v>
      </c>
      <c r="G12" s="20">
        <v>519000</v>
      </c>
      <c r="H12" s="20">
        <v>0</v>
      </c>
      <c r="I12" s="20">
        <v>0</v>
      </c>
      <c r="J12" s="167">
        <v>13180824</v>
      </c>
      <c r="K12" s="167"/>
      <c r="L12" s="20">
        <v>1616059</v>
      </c>
      <c r="M12" s="21">
        <v>0</v>
      </c>
    </row>
    <row r="13" spans="1:13" ht="13.7" customHeight="1">
      <c r="A13" s="19" t="s">
        <v>20</v>
      </c>
      <c r="B13" s="93">
        <f t="shared" si="0"/>
        <v>47904020</v>
      </c>
      <c r="C13" s="20">
        <v>39100000</v>
      </c>
      <c r="D13" s="20">
        <v>13200000</v>
      </c>
      <c r="E13" s="20">
        <v>0</v>
      </c>
      <c r="F13" s="20">
        <v>0</v>
      </c>
      <c r="G13" s="20">
        <v>700000</v>
      </c>
      <c r="H13" s="20">
        <v>0</v>
      </c>
      <c r="I13" s="20">
        <v>0</v>
      </c>
      <c r="J13" s="167">
        <v>8804020</v>
      </c>
      <c r="K13" s="167"/>
      <c r="L13" s="20">
        <v>0</v>
      </c>
      <c r="M13" s="21">
        <v>0</v>
      </c>
    </row>
    <row r="14" spans="1:13" ht="13.7" customHeight="1">
      <c r="A14" s="19" t="s">
        <v>21</v>
      </c>
      <c r="B14" s="93">
        <f t="shared" si="0"/>
        <v>44113570</v>
      </c>
      <c r="C14" s="20">
        <v>39200000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67">
        <v>4913570</v>
      </c>
      <c r="K14" s="167"/>
      <c r="L14" s="20">
        <v>0</v>
      </c>
      <c r="M14" s="21">
        <v>0</v>
      </c>
    </row>
    <row r="15" spans="1:13" ht="13.7" customHeight="1">
      <c r="A15" s="19" t="s">
        <v>22</v>
      </c>
      <c r="B15" s="93">
        <f t="shared" si="0"/>
        <v>42300000</v>
      </c>
      <c r="C15" s="20">
        <v>39800000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67">
        <v>2500000</v>
      </c>
      <c r="K15" s="167"/>
      <c r="L15" s="20">
        <v>0</v>
      </c>
      <c r="M15" s="21">
        <v>0</v>
      </c>
    </row>
    <row r="16" spans="1:13" ht="13.7" customHeight="1">
      <c r="A16" s="19" t="s">
        <v>23</v>
      </c>
      <c r="B16" s="93">
        <f t="shared" si="0"/>
        <v>41830000</v>
      </c>
      <c r="C16" s="20">
        <v>39800000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67">
        <v>2030000</v>
      </c>
      <c r="K16" s="167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42000000</v>
      </c>
      <c r="C17" s="20">
        <v>40000000</v>
      </c>
      <c r="D17" s="20">
        <v>13600000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67">
        <v>2000000</v>
      </c>
      <c r="K17" s="167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42578000</v>
      </c>
      <c r="C18" s="20">
        <v>40500000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67">
        <v>2078000</v>
      </c>
      <c r="K18" s="167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42370000</v>
      </c>
      <c r="C19" s="20">
        <v>40300000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67">
        <v>2070000</v>
      </c>
      <c r="K19" s="167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42650000</v>
      </c>
      <c r="C20" s="20">
        <v>40600000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67">
        <v>2050000</v>
      </c>
      <c r="K20" s="167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42773025</v>
      </c>
      <c r="C21" s="20">
        <v>40700000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67">
        <v>2073025</v>
      </c>
      <c r="K21" s="167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42480000</v>
      </c>
      <c r="C22" s="20">
        <v>40400000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67">
        <v>2080000</v>
      </c>
      <c r="K22" s="167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42580000</v>
      </c>
      <c r="C23" s="20">
        <v>41100000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67">
        <v>1480000</v>
      </c>
      <c r="K23" s="167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42960000</v>
      </c>
      <c r="C24" s="20">
        <v>40900000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67">
        <v>2060000</v>
      </c>
      <c r="K24" s="167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43050000</v>
      </c>
      <c r="C25" s="20">
        <v>41000000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67">
        <v>2050000</v>
      </c>
      <c r="K25" s="167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43050000</v>
      </c>
      <c r="C26" s="20">
        <v>41000000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67">
        <v>2050000</v>
      </c>
      <c r="K26" s="167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42650000</v>
      </c>
      <c r="C27" s="20">
        <v>41000000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67">
        <v>1650000</v>
      </c>
      <c r="K27" s="167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42650000</v>
      </c>
      <c r="C28" s="110">
        <v>41000000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69">
        <v>1650000</v>
      </c>
      <c r="K28" s="170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42015856</v>
      </c>
      <c r="C29" s="23">
        <v>40000000</v>
      </c>
      <c r="D29" s="23">
        <v>14700000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68">
        <v>2015856</v>
      </c>
      <c r="K29" s="168"/>
      <c r="L29" s="23">
        <v>0</v>
      </c>
      <c r="M29" s="24">
        <v>0</v>
      </c>
    </row>
  </sheetData>
  <mergeCells count="31"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  <mergeCell ref="J16:K16"/>
    <mergeCell ref="J17:K17"/>
    <mergeCell ref="J18:K18"/>
    <mergeCell ref="J19:K19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 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6"/>
  <sheetViews>
    <sheetView topLeftCell="A2" workbookViewId="0">
      <selection activeCell="A9" sqref="A9:XFD9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75" t="s">
        <v>130</v>
      </c>
      <c r="B5" s="138" t="s">
        <v>150</v>
      </c>
      <c r="C5" s="12" t="s">
        <v>2</v>
      </c>
      <c r="D5" s="138" t="s">
        <v>152</v>
      </c>
      <c r="E5" s="171" t="s">
        <v>1</v>
      </c>
      <c r="F5" s="171"/>
      <c r="G5" s="171"/>
      <c r="H5" s="171"/>
      <c r="I5" s="171"/>
      <c r="J5" s="171"/>
      <c r="K5" s="172"/>
    </row>
    <row r="6" spans="1:11" ht="24" customHeight="1">
      <c r="A6" s="176"/>
      <c r="B6" s="133"/>
      <c r="C6" s="133" t="s">
        <v>151</v>
      </c>
      <c r="D6" s="133"/>
      <c r="E6" s="133" t="s">
        <v>153</v>
      </c>
      <c r="F6" s="7" t="s">
        <v>2</v>
      </c>
      <c r="G6" s="133" t="s">
        <v>155</v>
      </c>
      <c r="H6" s="7" t="s">
        <v>2</v>
      </c>
      <c r="I6" s="133" t="s">
        <v>156</v>
      </c>
      <c r="J6" s="173" t="s">
        <v>2</v>
      </c>
      <c r="K6" s="174"/>
    </row>
    <row r="7" spans="1:11" ht="105.75" customHeight="1">
      <c r="A7" s="176"/>
      <c r="B7" s="133"/>
      <c r="C7" s="133"/>
      <c r="D7" s="133"/>
      <c r="E7" s="133"/>
      <c r="F7" s="5" t="s">
        <v>154</v>
      </c>
      <c r="G7" s="133"/>
      <c r="H7" s="5" t="s">
        <v>154</v>
      </c>
      <c r="I7" s="133"/>
      <c r="J7" s="133" t="s">
        <v>154</v>
      </c>
      <c r="K7" s="177"/>
    </row>
    <row r="8" spans="1:11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78" t="s">
        <v>54</v>
      </c>
      <c r="K8" s="179"/>
    </row>
    <row r="9" spans="1:11" ht="13.7" customHeight="1">
      <c r="A9" s="13" t="s">
        <v>19</v>
      </c>
      <c r="B9" s="95">
        <f>'Strona 1'!C10-'Strona 2'!B12</f>
        <v>-3191124</v>
      </c>
      <c r="C9" s="14">
        <v>0</v>
      </c>
      <c r="D9" s="103">
        <f>SUM(E9,G9,I9,'Strona 4'!D8,'Strona 4'!B8)</f>
        <v>4371124</v>
      </c>
      <c r="E9" s="14">
        <v>2871124</v>
      </c>
      <c r="F9" s="14">
        <f>E9</f>
        <v>2871124</v>
      </c>
      <c r="G9" s="14">
        <v>0</v>
      </c>
      <c r="H9" s="14">
        <v>0</v>
      </c>
      <c r="I9" s="14">
        <v>1500000</v>
      </c>
      <c r="J9" s="180">
        <v>320000</v>
      </c>
      <c r="K9" s="181"/>
    </row>
    <row r="10" spans="1:11" ht="13.7" customHeight="1">
      <c r="A10" s="13" t="s">
        <v>20</v>
      </c>
      <c r="B10" s="95">
        <f>'Strona 1'!C11-'Strona 2'!B13</f>
        <v>-4063020</v>
      </c>
      <c r="C10" s="14">
        <v>0</v>
      </c>
      <c r="D10" s="103">
        <f>SUM(E10,G10,I10,'Strona 4'!D9,'Strona 4'!B9)</f>
        <v>5403020</v>
      </c>
      <c r="E10" s="14">
        <v>5403020</v>
      </c>
      <c r="F10" s="14">
        <v>4063020</v>
      </c>
      <c r="G10" s="14">
        <v>0</v>
      </c>
      <c r="H10" s="14">
        <v>0</v>
      </c>
      <c r="I10" s="14">
        <v>0</v>
      </c>
      <c r="J10" s="180">
        <v>0</v>
      </c>
      <c r="K10" s="181"/>
    </row>
    <row r="11" spans="1:11" ht="13.7" customHeight="1">
      <c r="A11" s="13" t="s">
        <v>21</v>
      </c>
      <c r="B11" s="95">
        <f>'Strona 1'!C12-'Strona 2'!B14</f>
        <v>-460000</v>
      </c>
      <c r="C11" s="90">
        <v>0</v>
      </c>
      <c r="D11" s="14">
        <f>E11</f>
        <v>1900000</v>
      </c>
      <c r="E11" s="14">
        <v>1900000</v>
      </c>
      <c r="F11" s="14">
        <v>460000</v>
      </c>
      <c r="G11" s="14">
        <v>0</v>
      </c>
      <c r="H11" s="14">
        <v>0</v>
      </c>
      <c r="I11" s="14">
        <v>0</v>
      </c>
      <c r="J11" s="180">
        <v>0</v>
      </c>
      <c r="K11" s="181"/>
    </row>
    <row r="12" spans="1:11" ht="13.7" customHeight="1">
      <c r="A12" s="13" t="s">
        <v>22</v>
      </c>
      <c r="B12" s="95">
        <f>'Strona 1'!C13-'Strona 2'!B15</f>
        <v>1360000</v>
      </c>
      <c r="C12" s="90">
        <f t="shared" ref="C12:C26" si="0">B12</f>
        <v>1360000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80">
        <v>0</v>
      </c>
      <c r="K12" s="181"/>
    </row>
    <row r="13" spans="1:11" ht="13.7" customHeight="1">
      <c r="A13" s="13" t="s">
        <v>23</v>
      </c>
      <c r="B13" s="95">
        <f>'Strona 1'!C14-'Strona 2'!B16</f>
        <v>1700000</v>
      </c>
      <c r="C13" s="90">
        <f t="shared" si="0"/>
        <v>1700000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80">
        <v>0</v>
      </c>
      <c r="K13" s="181"/>
    </row>
    <row r="14" spans="1:11" ht="13.7" customHeight="1">
      <c r="A14" s="13" t="s">
        <v>24</v>
      </c>
      <c r="B14" s="95">
        <f>'Strona 1'!C15-'Strona 2'!B17</f>
        <v>1700000</v>
      </c>
      <c r="C14" s="90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80">
        <v>0</v>
      </c>
      <c r="K14" s="181"/>
    </row>
    <row r="15" spans="1:11" ht="13.7" customHeight="1">
      <c r="A15" s="13" t="s">
        <v>25</v>
      </c>
      <c r="B15" s="95">
        <f>'Strona 1'!C16-'Strona 2'!B18</f>
        <v>1700000</v>
      </c>
      <c r="C15" s="90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80">
        <v>0</v>
      </c>
      <c r="K15" s="181"/>
    </row>
    <row r="16" spans="1:11" ht="13.7" customHeight="1">
      <c r="A16" s="13" t="s">
        <v>26</v>
      </c>
      <c r="B16" s="95">
        <f>'Strona 1'!C17-'Strona 2'!B19</f>
        <v>1700000</v>
      </c>
      <c r="C16" s="90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80">
        <v>0</v>
      </c>
      <c r="K16" s="181"/>
    </row>
    <row r="17" spans="1:11" ht="13.7" customHeight="1">
      <c r="A17" s="13" t="s">
        <v>27</v>
      </c>
      <c r="B17" s="95">
        <f>'Strona 1'!C18-'Strona 2'!B20</f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80">
        <v>0</v>
      </c>
      <c r="K17" s="181"/>
    </row>
    <row r="18" spans="1:11" ht="13.7" customHeight="1">
      <c r="A18" s="13" t="s">
        <v>28</v>
      </c>
      <c r="B18" s="95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80">
        <v>0</v>
      </c>
      <c r="K18" s="181"/>
    </row>
    <row r="19" spans="1:11" ht="13.7" customHeight="1">
      <c r="A19" s="13" t="s">
        <v>29</v>
      </c>
      <c r="B19" s="95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80">
        <v>0</v>
      </c>
      <c r="K19" s="181"/>
    </row>
    <row r="20" spans="1:11" ht="13.7" customHeight="1">
      <c r="A20" s="13" t="s">
        <v>30</v>
      </c>
      <c r="B20" s="95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80">
        <v>0</v>
      </c>
      <c r="K20" s="181"/>
    </row>
    <row r="21" spans="1:11" ht="13.7" customHeight="1">
      <c r="A21" s="13" t="s">
        <v>31</v>
      </c>
      <c r="B21" s="95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80">
        <v>0</v>
      </c>
      <c r="K21" s="181"/>
    </row>
    <row r="22" spans="1:11" ht="13.7" customHeight="1">
      <c r="A22" s="13" t="s">
        <v>32</v>
      </c>
      <c r="B22" s="95">
        <f>'Strona 1'!C23-'Strona 2'!B25</f>
        <v>1700000</v>
      </c>
      <c r="C22" s="90">
        <f t="shared" si="0"/>
        <v>1700000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80">
        <v>0</v>
      </c>
      <c r="K22" s="181"/>
    </row>
    <row r="23" spans="1:11" ht="13.7" customHeight="1">
      <c r="A23" s="13" t="s">
        <v>33</v>
      </c>
      <c r="B23" s="95">
        <f>'Strona 1'!C24-'Strona 2'!B26</f>
        <v>1700000</v>
      </c>
      <c r="C23" s="90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80">
        <v>0</v>
      </c>
      <c r="K23" s="181"/>
    </row>
    <row r="24" spans="1:11" ht="13.7" customHeight="1">
      <c r="A24" s="13" t="s">
        <v>34</v>
      </c>
      <c r="B24" s="95">
        <f>'Strona 1'!C25-'Strona 2'!B27</f>
        <v>1700000</v>
      </c>
      <c r="C24" s="90">
        <f t="shared" si="0"/>
        <v>1700000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80">
        <v>0</v>
      </c>
      <c r="K24" s="181"/>
    </row>
    <row r="25" spans="1:11" ht="13.7" customHeight="1">
      <c r="A25" s="112">
        <v>2037</v>
      </c>
      <c r="B25" s="103">
        <f>'Strona 1'!C26-'Strona 2'!B28</f>
        <v>1700000</v>
      </c>
      <c r="C25" s="103">
        <f t="shared" si="0"/>
        <v>1700000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84">
        <v>0</v>
      </c>
      <c r="K25" s="185"/>
    </row>
    <row r="26" spans="1:11" ht="13.7" customHeight="1" thickBot="1">
      <c r="A26" s="15">
        <v>2038</v>
      </c>
      <c r="B26" s="96">
        <f>'Strona 1'!C27-'Strona 2'!B29</f>
        <v>2334144</v>
      </c>
      <c r="C26" s="96">
        <f t="shared" si="0"/>
        <v>2334144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82">
        <v>0</v>
      </c>
      <c r="K26" s="183"/>
    </row>
  </sheetData>
  <mergeCells count="29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workbookViewId="0">
      <selection activeCell="A8" sqref="A8:XFD8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90" t="s">
        <v>130</v>
      </c>
      <c r="B3" s="186" t="s">
        <v>1</v>
      </c>
      <c r="C3" s="186"/>
      <c r="D3" s="186"/>
      <c r="E3" s="186"/>
      <c r="F3" s="138" t="s">
        <v>159</v>
      </c>
      <c r="G3" s="186" t="s">
        <v>1</v>
      </c>
      <c r="H3" s="186"/>
      <c r="I3" s="186"/>
      <c r="J3" s="186"/>
      <c r="K3" s="187"/>
    </row>
    <row r="4" spans="1:11" ht="26.25" customHeight="1">
      <c r="A4" s="191"/>
      <c r="B4" s="133" t="s">
        <v>157</v>
      </c>
      <c r="C4" s="25" t="s">
        <v>2</v>
      </c>
      <c r="D4" s="133" t="s">
        <v>158</v>
      </c>
      <c r="E4" s="25" t="s">
        <v>2</v>
      </c>
      <c r="F4" s="133"/>
      <c r="G4" s="133" t="s">
        <v>160</v>
      </c>
      <c r="H4" s="188" t="s">
        <v>2</v>
      </c>
      <c r="I4" s="188"/>
      <c r="J4" s="188"/>
      <c r="K4" s="189"/>
    </row>
    <row r="5" spans="1:11" ht="24" customHeight="1">
      <c r="A5" s="191"/>
      <c r="B5" s="133"/>
      <c r="C5" s="133" t="s">
        <v>154</v>
      </c>
      <c r="D5" s="133"/>
      <c r="E5" s="133" t="s">
        <v>154</v>
      </c>
      <c r="F5" s="133"/>
      <c r="G5" s="133"/>
      <c r="H5" s="133" t="s">
        <v>161</v>
      </c>
      <c r="I5" s="188" t="s">
        <v>2</v>
      </c>
      <c r="J5" s="188"/>
      <c r="K5" s="189"/>
    </row>
    <row r="6" spans="1:11" ht="109.5" customHeight="1">
      <c r="A6" s="191"/>
      <c r="B6" s="133"/>
      <c r="C6" s="133"/>
      <c r="D6" s="133"/>
      <c r="E6" s="133"/>
      <c r="F6" s="133"/>
      <c r="G6" s="133"/>
      <c r="H6" s="133"/>
      <c r="I6" s="5" t="s">
        <v>162</v>
      </c>
      <c r="J6" s="133" t="s">
        <v>163</v>
      </c>
      <c r="K6" s="177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192" t="s">
        <v>63</v>
      </c>
      <c r="K7" s="193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1180000</v>
      </c>
      <c r="G8" s="29">
        <v>1180000</v>
      </c>
      <c r="H8" s="29">
        <v>0</v>
      </c>
      <c r="I8" s="29">
        <v>0</v>
      </c>
      <c r="J8" s="194">
        <v>0</v>
      </c>
      <c r="K8" s="195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v>1340000</v>
      </c>
      <c r="H9" s="29">
        <v>0</v>
      </c>
      <c r="I9" s="29">
        <v>0</v>
      </c>
      <c r="J9" s="194">
        <v>0</v>
      </c>
      <c r="K9" s="195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1440000</v>
      </c>
      <c r="G10" s="29">
        <v>1440000</v>
      </c>
      <c r="H10" s="29">
        <v>0</v>
      </c>
      <c r="I10" s="29">
        <v>0</v>
      </c>
      <c r="J10" s="194">
        <v>0</v>
      </c>
      <c r="K10" s="195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1360000</v>
      </c>
      <c r="G11" s="29">
        <v>1360000</v>
      </c>
      <c r="H11" s="29">
        <v>0</v>
      </c>
      <c r="I11" s="29">
        <v>0</v>
      </c>
      <c r="J11" s="194">
        <v>0</v>
      </c>
      <c r="K11" s="195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1700000</v>
      </c>
      <c r="G12" s="29">
        <v>1700000</v>
      </c>
      <c r="H12" s="29">
        <v>0</v>
      </c>
      <c r="I12" s="29">
        <v>0</v>
      </c>
      <c r="J12" s="194">
        <v>0</v>
      </c>
      <c r="K12" s="195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94">
        <v>0</v>
      </c>
      <c r="K13" s="195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94">
        <v>0</v>
      </c>
      <c r="K14" s="195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94">
        <v>0</v>
      </c>
      <c r="K15" s="195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94">
        <v>0</v>
      </c>
      <c r="K16" s="195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29">
        <v>1796975</v>
      </c>
      <c r="H17" s="29">
        <v>0</v>
      </c>
      <c r="I17" s="29">
        <v>0</v>
      </c>
      <c r="J17" s="194">
        <v>0</v>
      </c>
      <c r="K17" s="195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29">
        <v>1220000</v>
      </c>
      <c r="H18" s="29">
        <v>0</v>
      </c>
      <c r="I18" s="29">
        <v>0</v>
      </c>
      <c r="J18" s="194">
        <v>0</v>
      </c>
      <c r="K18" s="195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29">
        <v>1400000</v>
      </c>
      <c r="H19" s="29">
        <v>0</v>
      </c>
      <c r="I19" s="29">
        <v>0</v>
      </c>
      <c r="J19" s="194">
        <v>0</v>
      </c>
      <c r="K19" s="195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29">
        <v>1590000</v>
      </c>
      <c r="H20" s="29">
        <v>0</v>
      </c>
      <c r="I20" s="29">
        <v>0</v>
      </c>
      <c r="J20" s="194">
        <v>0</v>
      </c>
      <c r="K20" s="195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1700000</v>
      </c>
      <c r="G21" s="29">
        <v>1700000</v>
      </c>
      <c r="H21" s="29">
        <v>0</v>
      </c>
      <c r="I21" s="29">
        <v>0</v>
      </c>
      <c r="J21" s="194">
        <v>0</v>
      </c>
      <c r="K21" s="195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1500000</v>
      </c>
      <c r="H22" s="29">
        <v>0</v>
      </c>
      <c r="I22" s="29">
        <v>0</v>
      </c>
      <c r="J22" s="194">
        <v>0</v>
      </c>
      <c r="K22" s="195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1700000</v>
      </c>
      <c r="G23" s="30">
        <v>1700000</v>
      </c>
      <c r="H23" s="30">
        <v>0</v>
      </c>
      <c r="I23" s="30">
        <v>0</v>
      </c>
      <c r="J23" s="196">
        <v>0</v>
      </c>
      <c r="K23" s="197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1700000</v>
      </c>
      <c r="G24" s="115">
        <v>1700000</v>
      </c>
      <c r="H24" s="115">
        <v>0</v>
      </c>
      <c r="I24" s="115">
        <v>0</v>
      </c>
      <c r="J24" s="200">
        <v>0</v>
      </c>
      <c r="K24" s="201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2334144</v>
      </c>
      <c r="G25" s="31">
        <v>2334144</v>
      </c>
      <c r="H25" s="31">
        <v>0</v>
      </c>
      <c r="I25" s="31">
        <v>0</v>
      </c>
      <c r="J25" s="198">
        <v>0</v>
      </c>
      <c r="K25" s="199"/>
    </row>
  </sheetData>
  <mergeCells count="32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zoomScale="130" zoomScaleNormal="130" workbookViewId="0">
      <selection activeCell="C9" sqref="A9:XFD9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08" t="s">
        <v>130</v>
      </c>
      <c r="B4" s="210" t="s">
        <v>64</v>
      </c>
      <c r="C4" s="210"/>
      <c r="D4" s="210"/>
      <c r="E4" s="210"/>
      <c r="F4" s="210"/>
      <c r="G4" s="138" t="s">
        <v>168</v>
      </c>
      <c r="H4" s="34" t="s">
        <v>2</v>
      </c>
      <c r="I4" s="202" t="s">
        <v>65</v>
      </c>
      <c r="J4" s="202"/>
      <c r="K4" s="203"/>
    </row>
    <row r="5" spans="1:11" ht="26.25" customHeight="1">
      <c r="A5" s="209"/>
      <c r="B5" s="204" t="s">
        <v>66</v>
      </c>
      <c r="C5" s="204"/>
      <c r="D5" s="204"/>
      <c r="E5" s="204"/>
      <c r="F5" s="133" t="s">
        <v>189</v>
      </c>
      <c r="G5" s="133"/>
      <c r="H5" s="133" t="s">
        <v>169</v>
      </c>
      <c r="I5" s="133" t="s">
        <v>170</v>
      </c>
      <c r="J5" s="206" t="s">
        <v>171</v>
      </c>
      <c r="K5" s="207"/>
    </row>
    <row r="6" spans="1:11" ht="24.75" customHeight="1">
      <c r="A6" s="209"/>
      <c r="B6" s="133" t="s">
        <v>164</v>
      </c>
      <c r="C6" s="205" t="s">
        <v>1</v>
      </c>
      <c r="D6" s="205"/>
      <c r="E6" s="205"/>
      <c r="F6" s="133"/>
      <c r="G6" s="133"/>
      <c r="H6" s="133"/>
      <c r="I6" s="133"/>
      <c r="J6" s="206"/>
      <c r="K6" s="207"/>
    </row>
    <row r="7" spans="1:11" ht="93.75" customHeight="1">
      <c r="A7" s="209"/>
      <c r="B7" s="133"/>
      <c r="C7" s="5" t="s">
        <v>165</v>
      </c>
      <c r="D7" s="5" t="s">
        <v>166</v>
      </c>
      <c r="E7" s="5" t="s">
        <v>167</v>
      </c>
      <c r="F7" s="133"/>
      <c r="G7" s="133"/>
      <c r="H7" s="133"/>
      <c r="I7" s="133"/>
      <c r="J7" s="206"/>
      <c r="K7" s="207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11" t="s">
        <v>75</v>
      </c>
      <c r="K8" s="212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20478099</v>
      </c>
      <c r="H9" s="41">
        <v>0</v>
      </c>
      <c r="I9" s="97">
        <f>'Strona 1'!D10-'Strona 2'!C12</f>
        <v>612791</v>
      </c>
      <c r="J9" s="213">
        <f>'Strona 1'!D10+'Strona 3'!I9-'Strona 2'!C12</f>
        <v>2112791</v>
      </c>
      <c r="K9" s="214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f>G9+'Strona 3'!D10-'Strona 4'!F9</f>
        <v>24541119</v>
      </c>
      <c r="H10" s="41">
        <v>0</v>
      </c>
      <c r="I10" s="97">
        <f>'Strona 1'!D11-'Strona 2'!C13</f>
        <v>2050000</v>
      </c>
      <c r="J10" s="213">
        <f>'Strona 1'!D11+'Strona 3'!I10-'Strona 2'!C13</f>
        <v>2050000</v>
      </c>
      <c r="K10" s="214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f>G10+'Strona 3'!D11-'Strona 4'!F10</f>
        <v>25001119</v>
      </c>
      <c r="H11" s="41">
        <v>0</v>
      </c>
      <c r="I11" s="97">
        <f>'Strona 1'!D12-'Strona 2'!C14</f>
        <v>1953570</v>
      </c>
      <c r="J11" s="213">
        <f>'Strona 1'!D12+'Strona 3'!I11-'Strona 2'!C14</f>
        <v>1953570</v>
      </c>
      <c r="K11" s="214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23641119</v>
      </c>
      <c r="H12" s="41">
        <v>0</v>
      </c>
      <c r="I12" s="97">
        <f>'Strona 1'!D13-'Strona 2'!C15</f>
        <v>2860000</v>
      </c>
      <c r="J12" s="213">
        <f>'Strona 1'!D13+'Strona 3'!I12-'Strona 2'!C15</f>
        <v>2860000</v>
      </c>
      <c r="K12" s="214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21941119</v>
      </c>
      <c r="H13" s="41">
        <v>0</v>
      </c>
      <c r="I13" s="97">
        <f>'Strona 1'!D14-'Strona 2'!C16</f>
        <v>3230000</v>
      </c>
      <c r="J13" s="213">
        <f>'Strona 1'!D14+'Strona 3'!I13-'Strona 2'!C16</f>
        <v>3230000</v>
      </c>
      <c r="K13" s="214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20241119</v>
      </c>
      <c r="H14" s="41">
        <v>0</v>
      </c>
      <c r="I14" s="97">
        <f>'Strona 1'!D15-'Strona 2'!C17</f>
        <v>3200000</v>
      </c>
      <c r="J14" s="213">
        <f>'Strona 1'!D15+'Strona 3'!I14-'Strona 2'!C17</f>
        <v>3200000</v>
      </c>
      <c r="K14" s="214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18541119</v>
      </c>
      <c r="H15" s="41">
        <v>0</v>
      </c>
      <c r="I15" s="97">
        <f>'Strona 1'!D16-'Strona 2'!C18</f>
        <v>3278000</v>
      </c>
      <c r="J15" s="213">
        <f>'Strona 1'!D16+'Strona 3'!I15-'Strona 2'!C18</f>
        <v>3278000</v>
      </c>
      <c r="K15" s="214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16841119</v>
      </c>
      <c r="H16" s="41">
        <v>0</v>
      </c>
      <c r="I16" s="97">
        <f>'Strona 1'!D17-'Strona 2'!C19</f>
        <v>3720000</v>
      </c>
      <c r="J16" s="213">
        <f>'Strona 1'!D17+'Strona 3'!I16-'Strona 2'!C19</f>
        <v>3720000</v>
      </c>
      <c r="K16" s="214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15141119</v>
      </c>
      <c r="H17" s="41">
        <v>0</v>
      </c>
      <c r="I17" s="97">
        <f>'Strona 1'!D18-'Strona 2'!C20</f>
        <v>3700000</v>
      </c>
      <c r="J17" s="213">
        <f>'Strona 1'!D18+'Strona 3'!I17-'Strona 2'!C20</f>
        <v>3700000</v>
      </c>
      <c r="K17" s="214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13344144</v>
      </c>
      <c r="H18" s="41">
        <v>0</v>
      </c>
      <c r="I18" s="97">
        <f>'Strona 1'!D19-'Strona 2'!C21</f>
        <v>3820000</v>
      </c>
      <c r="J18" s="213">
        <f>'Strona 1'!D19+'Strona 3'!I18-'Strona 2'!C21</f>
        <v>3820000</v>
      </c>
      <c r="K18" s="214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12124144</v>
      </c>
      <c r="H19" s="41">
        <v>0</v>
      </c>
      <c r="I19" s="97">
        <f>'Strona 1'!D20-'Strona 2'!C22</f>
        <v>3250000</v>
      </c>
      <c r="J19" s="213">
        <f>'Strona 1'!D20+'Strona 3'!I19-'Strona 2'!C22</f>
        <v>3250000</v>
      </c>
      <c r="K19" s="214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10724144</v>
      </c>
      <c r="H20" s="41">
        <v>0</v>
      </c>
      <c r="I20" s="97">
        <f>'Strona 1'!D21-'Strona 2'!C23</f>
        <v>2830000</v>
      </c>
      <c r="J20" s="213">
        <f>'Strona 1'!D21+'Strona 3'!I20-'Strona 2'!C23</f>
        <v>2830000</v>
      </c>
      <c r="K20" s="214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9134144</v>
      </c>
      <c r="H21" s="41">
        <v>0</v>
      </c>
      <c r="I21" s="97">
        <f>'Strona 1'!D22-'Strona 2'!C24</f>
        <v>3600000</v>
      </c>
      <c r="J21" s="213">
        <f>'Strona 1'!D22+'Strona 3'!I21-'Strona 2'!C24</f>
        <v>3600000</v>
      </c>
      <c r="K21" s="214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7434144</v>
      </c>
      <c r="H22" s="41">
        <v>0</v>
      </c>
      <c r="I22" s="97">
        <f>'Strona 1'!D23-'Strona 2'!C25</f>
        <v>3700000</v>
      </c>
      <c r="J22" s="213">
        <f>'Strona 1'!D23+'Strona 3'!I22-'Strona 2'!C25</f>
        <v>3700000</v>
      </c>
      <c r="K22" s="214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5734144</v>
      </c>
      <c r="H23" s="41">
        <v>0</v>
      </c>
      <c r="I23" s="97">
        <f>'Strona 1'!D24-'Strona 2'!C26</f>
        <v>3700000</v>
      </c>
      <c r="J23" s="213">
        <f>'Strona 1'!D24+'Strona 3'!I23-'Strona 2'!C26</f>
        <v>3700000</v>
      </c>
      <c r="K23" s="214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4034144</v>
      </c>
      <c r="H24" s="41">
        <v>0</v>
      </c>
      <c r="I24" s="97">
        <f>'Strona 1'!D25-'Strona 2'!C27</f>
        <v>3300000</v>
      </c>
      <c r="J24" s="213">
        <f>'Strona 1'!D25+'Strona 3'!I24-'Strona 2'!C27</f>
        <v>3300000</v>
      </c>
      <c r="K24" s="214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05">
        <f>G24+'Strona 3'!D25-'Strona 4'!F24</f>
        <v>2334144</v>
      </c>
      <c r="H25" s="105">
        <v>0</v>
      </c>
      <c r="I25" s="105">
        <f>'Strona 1'!D26-'Strona 2'!C28</f>
        <v>3300000</v>
      </c>
      <c r="J25" s="213">
        <f>'Strona 1'!D26+'Strona 3'!I25-'Strona 2'!C28</f>
        <v>3300000</v>
      </c>
      <c r="K25" s="214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f>G25+'Strona 3'!D26-'Strona 4'!F25</f>
        <v>0</v>
      </c>
      <c r="H26" s="42">
        <v>0</v>
      </c>
      <c r="I26" s="42">
        <f>'Strona 1'!D27-'Strona 2'!C29</f>
        <v>4300000</v>
      </c>
      <c r="J26" s="215">
        <f>'Strona 1'!D27+'Strona 3'!I26-'Strona 2'!C29</f>
        <v>4300000</v>
      </c>
      <c r="K26" s="216"/>
    </row>
  </sheetData>
  <mergeCells count="30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A5" sqref="A5:XFD5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19" t="s">
        <v>130</v>
      </c>
      <c r="B2" s="217" t="s">
        <v>77</v>
      </c>
      <c r="C2" s="217"/>
      <c r="D2" s="217"/>
      <c r="E2" s="217"/>
      <c r="F2" s="217"/>
      <c r="G2" s="217"/>
      <c r="H2" s="218"/>
    </row>
    <row r="3" spans="1:8" ht="201" customHeight="1">
      <c r="A3" s="220"/>
      <c r="B3" s="61" t="s">
        <v>172</v>
      </c>
      <c r="C3" s="221" t="s">
        <v>173</v>
      </c>
      <c r="D3" s="221"/>
      <c r="E3" s="61" t="s">
        <v>174</v>
      </c>
      <c r="F3" s="61" t="s">
        <v>175</v>
      </c>
      <c r="G3" s="61" t="s">
        <v>176</v>
      </c>
      <c r="H3" s="62" t="s">
        <v>177</v>
      </c>
    </row>
    <row r="4" spans="1:8" ht="13.7" customHeight="1">
      <c r="A4" s="58" t="s">
        <v>7</v>
      </c>
      <c r="B4" s="57" t="s">
        <v>78</v>
      </c>
      <c r="C4" s="222" t="s">
        <v>79</v>
      </c>
      <c r="D4" s="222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6.5100000000000005E-2</v>
      </c>
      <c r="C5" s="87">
        <v>4.3400000000000001E-2</v>
      </c>
      <c r="D5" s="87">
        <v>0.12379999999999999</v>
      </c>
      <c r="E5" s="87">
        <v>0.1409</v>
      </c>
      <c r="F5" s="87">
        <v>0.14099999999999999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7.8799999999999995E-2</v>
      </c>
      <c r="C6" s="87">
        <v>0.1062</v>
      </c>
      <c r="D6" s="87">
        <v>0.14480000000000001</v>
      </c>
      <c r="E6" s="87">
        <v>0.12379999999999999</v>
      </c>
      <c r="F6" s="87">
        <v>0.1239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8.1900000000000001E-2</v>
      </c>
      <c r="C7" s="87">
        <v>0.1017</v>
      </c>
      <c r="D7" s="87">
        <v>0.1401</v>
      </c>
      <c r="E7" s="87">
        <v>0.11840000000000001</v>
      </c>
      <c r="F7" s="87">
        <v>0.11849999999999999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7.51E-2</v>
      </c>
      <c r="C8" s="87">
        <v>0.13120000000000001</v>
      </c>
      <c r="D8" s="87">
        <v>0.14990000000000001</v>
      </c>
      <c r="E8" s="87">
        <v>0.13619999999999999</v>
      </c>
      <c r="F8" s="87">
        <v>0.13619999999999999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8.48E-2</v>
      </c>
      <c r="C9" s="87">
        <v>0.14119999999999999</v>
      </c>
      <c r="D9" s="53" t="s">
        <v>76</v>
      </c>
      <c r="E9" s="87">
        <v>0.1449</v>
      </c>
      <c r="F9" s="87">
        <v>0.1449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8.3400000000000002E-2</v>
      </c>
      <c r="C10" s="87">
        <v>0.1381</v>
      </c>
      <c r="D10" s="53" t="s">
        <v>76</v>
      </c>
      <c r="E10" s="87">
        <v>9.8799999999999999E-2</v>
      </c>
      <c r="F10" s="87">
        <v>9.8900000000000002E-2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8.14E-2</v>
      </c>
      <c r="C11" s="87">
        <v>0.13800000000000001</v>
      </c>
      <c r="D11" s="53" t="s">
        <v>76</v>
      </c>
      <c r="E11" s="87">
        <v>0.1004</v>
      </c>
      <c r="F11" s="87">
        <v>0.1004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7.9399999999999998E-2</v>
      </c>
      <c r="C12" s="87">
        <v>0.1512</v>
      </c>
      <c r="D12" s="53" t="s">
        <v>76</v>
      </c>
      <c r="E12" s="87">
        <v>0.1143</v>
      </c>
      <c r="F12" s="87">
        <v>0.1143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7.7600000000000002E-2</v>
      </c>
      <c r="C13" s="87">
        <v>0.14810000000000001</v>
      </c>
      <c r="D13" s="53" t="s">
        <v>76</v>
      </c>
      <c r="E13" s="87">
        <v>0.12970000000000001</v>
      </c>
      <c r="F13" s="87">
        <v>0.12970000000000001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7.8700000000000006E-2</v>
      </c>
      <c r="C14" s="87">
        <v>0.14960000000000001</v>
      </c>
      <c r="D14" s="53" t="s">
        <v>76</v>
      </c>
      <c r="E14" s="87">
        <v>0.1356</v>
      </c>
      <c r="F14" s="87">
        <v>0.1356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5.6500000000000002E-2</v>
      </c>
      <c r="C15" s="87">
        <v>0.12740000000000001</v>
      </c>
      <c r="D15" s="53" t="s">
        <v>76</v>
      </c>
      <c r="E15" s="87">
        <v>0.14249999999999999</v>
      </c>
      <c r="F15" s="87">
        <v>0.14249999999999999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6.0900000000000003E-2</v>
      </c>
      <c r="C16" s="87">
        <v>0.11070000000000001</v>
      </c>
      <c r="D16" s="53" t="s">
        <v>76</v>
      </c>
      <c r="E16" s="87">
        <v>0.1419</v>
      </c>
      <c r="F16" s="87">
        <v>0.1419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6.4600000000000005E-2</v>
      </c>
      <c r="C17" s="87">
        <v>0.1333</v>
      </c>
      <c r="D17" s="53" t="s">
        <v>76</v>
      </c>
      <c r="E17" s="87">
        <v>0.1376</v>
      </c>
      <c r="F17" s="87">
        <v>0.1376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6.7299999999999999E-2</v>
      </c>
      <c r="C18" s="87">
        <v>0.13539999999999999</v>
      </c>
      <c r="D18" s="53" t="s">
        <v>76</v>
      </c>
      <c r="E18" s="87">
        <v>0.13689999999999999</v>
      </c>
      <c r="F18" s="87">
        <v>0.13689999999999999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6.6299999999999998E-2</v>
      </c>
      <c r="C19" s="87">
        <v>0.13439999999999999</v>
      </c>
      <c r="D19" s="53" t="s">
        <v>76</v>
      </c>
      <c r="E19" s="87">
        <v>0.13650000000000001</v>
      </c>
      <c r="F19" s="87">
        <v>0.13650000000000001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5.5500000000000001E-2</v>
      </c>
      <c r="C20" s="87">
        <v>0.1207</v>
      </c>
      <c r="D20" s="53" t="s">
        <v>76</v>
      </c>
      <c r="E20" s="87">
        <v>0.1341</v>
      </c>
      <c r="F20" s="87">
        <v>0.1341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6.3799999999999996E-2</v>
      </c>
      <c r="C21" s="118">
        <v>0.11899999999999999</v>
      </c>
      <c r="D21" s="119" t="s">
        <v>76</v>
      </c>
      <c r="E21" s="118">
        <v>0.13020000000000001</v>
      </c>
      <c r="F21" s="118">
        <v>0.13020000000000001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8.3900000000000002E-2</v>
      </c>
      <c r="C22" s="88">
        <v>0.1517</v>
      </c>
      <c r="D22" s="55" t="s">
        <v>76</v>
      </c>
      <c r="E22" s="88">
        <v>0.1258</v>
      </c>
      <c r="F22" s="88">
        <v>0.1258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D7" sqref="D7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6.66406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23" t="s">
        <v>130</v>
      </c>
      <c r="B1" s="227" t="s">
        <v>85</v>
      </c>
      <c r="C1" s="227"/>
      <c r="D1" s="227"/>
      <c r="E1" s="227"/>
      <c r="F1" s="227"/>
      <c r="G1" s="227"/>
      <c r="H1" s="227"/>
      <c r="I1" s="227"/>
      <c r="J1" s="227"/>
      <c r="K1" s="228"/>
    </row>
    <row r="2" spans="1:11" ht="18" customHeight="1">
      <c r="A2" s="224"/>
      <c r="B2" s="225" t="s">
        <v>86</v>
      </c>
      <c r="C2" s="225" t="s">
        <v>2</v>
      </c>
      <c r="D2" s="225"/>
      <c r="E2" s="225" t="s">
        <v>87</v>
      </c>
      <c r="F2" s="225" t="s">
        <v>2</v>
      </c>
      <c r="G2" s="225"/>
      <c r="H2" s="225" t="s">
        <v>88</v>
      </c>
      <c r="I2" s="225" t="s">
        <v>2</v>
      </c>
      <c r="J2" s="225"/>
      <c r="K2" s="229"/>
    </row>
    <row r="3" spans="1:11" ht="18.75" customHeight="1">
      <c r="A3" s="224"/>
      <c r="B3" s="225"/>
      <c r="C3" s="226" t="s">
        <v>178</v>
      </c>
      <c r="D3" s="63" t="s">
        <v>2</v>
      </c>
      <c r="E3" s="225"/>
      <c r="F3" s="225" t="s">
        <v>89</v>
      </c>
      <c r="G3" s="63" t="s">
        <v>2</v>
      </c>
      <c r="H3" s="225"/>
      <c r="I3" s="226" t="s">
        <v>88</v>
      </c>
      <c r="J3" s="225" t="s">
        <v>2</v>
      </c>
      <c r="K3" s="229"/>
    </row>
    <row r="4" spans="1:11" ht="154.5" customHeight="1">
      <c r="A4" s="224"/>
      <c r="B4" s="225"/>
      <c r="C4" s="226"/>
      <c r="D4" s="63" t="s">
        <v>90</v>
      </c>
      <c r="E4" s="225"/>
      <c r="F4" s="225"/>
      <c r="G4" s="63" t="s">
        <v>90</v>
      </c>
      <c r="H4" s="225"/>
      <c r="I4" s="226"/>
      <c r="J4" s="225" t="s">
        <v>91</v>
      </c>
      <c r="K4" s="229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30" t="s">
        <v>100</v>
      </c>
      <c r="K5" s="231"/>
    </row>
    <row r="6" spans="1:11" ht="13.7" customHeight="1">
      <c r="A6" s="66" t="s">
        <v>19</v>
      </c>
      <c r="B6" s="67">
        <v>100000</v>
      </c>
      <c r="C6" s="67">
        <v>100000</v>
      </c>
      <c r="D6" s="67">
        <v>17000</v>
      </c>
      <c r="E6" s="67">
        <v>1616059</v>
      </c>
      <c r="F6" s="67">
        <v>1616059</v>
      </c>
      <c r="G6" s="67">
        <v>1616059</v>
      </c>
      <c r="H6" s="67">
        <v>20000</v>
      </c>
      <c r="I6" s="67">
        <v>20000</v>
      </c>
      <c r="J6" s="232">
        <v>17000</v>
      </c>
      <c r="K6" s="233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32">
        <v>0</v>
      </c>
      <c r="K7" s="233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32">
        <v>0</v>
      </c>
      <c r="K8" s="233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32">
        <v>0</v>
      </c>
      <c r="K9" s="233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32">
        <v>0</v>
      </c>
      <c r="K10" s="233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32">
        <v>0</v>
      </c>
      <c r="K11" s="233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32">
        <v>0</v>
      </c>
      <c r="K12" s="233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32">
        <v>0</v>
      </c>
      <c r="K13" s="233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32">
        <v>0</v>
      </c>
      <c r="K14" s="233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32">
        <v>0</v>
      </c>
      <c r="K15" s="233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32">
        <v>0</v>
      </c>
      <c r="K16" s="233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32">
        <v>0</v>
      </c>
      <c r="K17" s="233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2">
        <v>0</v>
      </c>
      <c r="K18" s="233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32">
        <v>0</v>
      </c>
      <c r="K19" s="233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32">
        <v>0</v>
      </c>
      <c r="K20" s="233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32">
        <v>0</v>
      </c>
      <c r="K21" s="233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36">
        <v>0</v>
      </c>
      <c r="K22" s="237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34">
        <v>0</v>
      </c>
      <c r="K23" s="235"/>
    </row>
  </sheetData>
  <mergeCells count="32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 xml:space="preserve">&amp;CStrona 7&amp;R Przewodniczący Rady Gminy
Wiesław Szarek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L23" sqref="L23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6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>
      <c r="A1" s="238" t="s">
        <v>130</v>
      </c>
      <c r="B1" s="241" t="s">
        <v>0</v>
      </c>
      <c r="C1" s="241"/>
      <c r="D1" s="241"/>
      <c r="E1" s="241" t="s">
        <v>101</v>
      </c>
      <c r="F1" s="241"/>
      <c r="G1" s="241"/>
      <c r="H1" s="241"/>
      <c r="I1" s="241"/>
      <c r="J1" s="241"/>
      <c r="K1" s="241"/>
      <c r="L1" s="242"/>
    </row>
    <row r="2" spans="1:12" ht="18.75" customHeight="1">
      <c r="A2" s="239"/>
      <c r="B2" s="240" t="s">
        <v>102</v>
      </c>
      <c r="C2" s="240" t="s">
        <v>2</v>
      </c>
      <c r="D2" s="240"/>
      <c r="E2" s="240" t="s">
        <v>103</v>
      </c>
      <c r="F2" s="240" t="s">
        <v>1</v>
      </c>
      <c r="G2" s="240"/>
      <c r="H2" s="240" t="s">
        <v>104</v>
      </c>
      <c r="I2" s="240" t="s">
        <v>105</v>
      </c>
      <c r="J2" s="226" t="s">
        <v>188</v>
      </c>
      <c r="K2" s="226"/>
      <c r="L2" s="243" t="s">
        <v>106</v>
      </c>
    </row>
    <row r="3" spans="1:12" ht="24" customHeight="1">
      <c r="A3" s="239"/>
      <c r="B3" s="240"/>
      <c r="C3" s="240" t="s">
        <v>107</v>
      </c>
      <c r="D3" s="70" t="s">
        <v>2</v>
      </c>
      <c r="E3" s="240"/>
      <c r="F3" s="240" t="s">
        <v>108</v>
      </c>
      <c r="G3" s="240" t="s">
        <v>109</v>
      </c>
      <c r="H3" s="240"/>
      <c r="I3" s="240"/>
      <c r="J3" s="226"/>
      <c r="K3" s="226"/>
      <c r="L3" s="243"/>
    </row>
    <row r="4" spans="1:12" ht="156" customHeight="1">
      <c r="A4" s="239"/>
      <c r="B4" s="240"/>
      <c r="C4" s="240"/>
      <c r="D4" s="70" t="s">
        <v>91</v>
      </c>
      <c r="E4" s="240"/>
      <c r="F4" s="240"/>
      <c r="G4" s="240"/>
      <c r="H4" s="240"/>
      <c r="I4" s="240"/>
      <c r="J4" s="226"/>
      <c r="K4" s="226"/>
      <c r="L4" s="243"/>
    </row>
    <row r="5" spans="1:12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44" t="s">
        <v>118</v>
      </c>
      <c r="K5" s="244"/>
      <c r="L5" s="75" t="s">
        <v>119</v>
      </c>
    </row>
    <row r="6" spans="1:12" ht="13.7" customHeight="1">
      <c r="A6" s="71" t="s">
        <v>19</v>
      </c>
      <c r="B6" s="76">
        <v>1616059</v>
      </c>
      <c r="C6" s="76">
        <v>1616059</v>
      </c>
      <c r="D6" s="76">
        <v>1491000</v>
      </c>
      <c r="E6" s="98">
        <v>8923260</v>
      </c>
      <c r="F6" s="76">
        <v>260000</v>
      </c>
      <c r="G6" s="76">
        <v>8663260</v>
      </c>
      <c r="H6" s="76">
        <v>0</v>
      </c>
      <c r="I6" s="76">
        <v>0</v>
      </c>
      <c r="J6" s="245">
        <v>0</v>
      </c>
      <c r="K6" s="245"/>
      <c r="L6" s="77">
        <v>0</v>
      </c>
    </row>
    <row r="7" spans="1:12" ht="13.7" customHeight="1">
      <c r="A7" s="71" t="s">
        <v>20</v>
      </c>
      <c r="B7" s="76">
        <v>1691000</v>
      </c>
      <c r="C7" s="76">
        <v>1691000</v>
      </c>
      <c r="D7" s="76">
        <v>1691000</v>
      </c>
      <c r="E7" s="98">
        <v>9064020</v>
      </c>
      <c r="F7" s="76">
        <v>260000</v>
      </c>
      <c r="G7" s="76">
        <v>8804020</v>
      </c>
      <c r="H7" s="76">
        <v>0</v>
      </c>
      <c r="I7" s="76">
        <v>0</v>
      </c>
      <c r="J7" s="245">
        <v>0</v>
      </c>
      <c r="K7" s="245"/>
      <c r="L7" s="77">
        <v>0</v>
      </c>
    </row>
    <row r="8" spans="1:12" ht="13.7" customHeight="1">
      <c r="A8" s="71" t="s">
        <v>21</v>
      </c>
      <c r="B8" s="76">
        <v>0</v>
      </c>
      <c r="C8" s="76">
        <v>0</v>
      </c>
      <c r="D8" s="76">
        <v>0</v>
      </c>
      <c r="E8" s="98">
        <v>5173570</v>
      </c>
      <c r="F8" s="76">
        <v>260000</v>
      </c>
      <c r="G8" s="76">
        <v>4913570</v>
      </c>
      <c r="H8" s="76">
        <v>0</v>
      </c>
      <c r="I8" s="76">
        <v>0</v>
      </c>
      <c r="J8" s="245">
        <v>0</v>
      </c>
      <c r="K8" s="245"/>
      <c r="L8" s="77">
        <v>0</v>
      </c>
    </row>
    <row r="9" spans="1:12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0">SUM(F9:G9)</f>
        <v>0</v>
      </c>
      <c r="F9" s="76">
        <v>0</v>
      </c>
      <c r="G9" s="76">
        <v>0</v>
      </c>
      <c r="H9" s="76">
        <v>0</v>
      </c>
      <c r="I9" s="76">
        <v>0</v>
      </c>
      <c r="J9" s="245">
        <v>0</v>
      </c>
      <c r="K9" s="245"/>
      <c r="L9" s="77">
        <v>0</v>
      </c>
    </row>
    <row r="10" spans="1:12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45">
        <v>0</v>
      </c>
      <c r="K10" s="245"/>
      <c r="L10" s="77">
        <v>0</v>
      </c>
    </row>
    <row r="11" spans="1:12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45">
        <v>0</v>
      </c>
      <c r="K11" s="245"/>
      <c r="L11" s="77">
        <v>0</v>
      </c>
    </row>
    <row r="12" spans="1:12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45">
        <v>0</v>
      </c>
      <c r="K12" s="245"/>
      <c r="L12" s="77">
        <v>0</v>
      </c>
    </row>
    <row r="13" spans="1:12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45">
        <v>0</v>
      </c>
      <c r="K13" s="245"/>
      <c r="L13" s="77">
        <v>0</v>
      </c>
    </row>
    <row r="14" spans="1:12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45">
        <v>0</v>
      </c>
      <c r="K14" s="245"/>
      <c r="L14" s="77">
        <v>0</v>
      </c>
    </row>
    <row r="15" spans="1:12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45">
        <v>0</v>
      </c>
      <c r="K15" s="245"/>
      <c r="L15" s="77">
        <v>0</v>
      </c>
    </row>
    <row r="16" spans="1:12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45">
        <v>0</v>
      </c>
      <c r="K16" s="245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45">
        <v>0</v>
      </c>
      <c r="K17" s="245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45">
        <v>0</v>
      </c>
      <c r="K18" s="245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45">
        <v>0</v>
      </c>
      <c r="K19" s="245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45">
        <v>0</v>
      </c>
      <c r="K20" s="245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45">
        <v>0</v>
      </c>
      <c r="K21" s="245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47">
        <v>0</v>
      </c>
      <c r="K22" s="248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46">
        <v>0</v>
      </c>
      <c r="K23" s="246"/>
      <c r="L23" s="79">
        <v>0</v>
      </c>
    </row>
  </sheetData>
  <mergeCells count="33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N16" sqref="N16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52" t="s">
        <v>130</v>
      </c>
      <c r="B2" s="249" t="s">
        <v>101</v>
      </c>
      <c r="C2" s="249"/>
      <c r="D2" s="249"/>
      <c r="E2" s="249"/>
      <c r="F2" s="249"/>
      <c r="G2" s="249"/>
      <c r="H2" s="249"/>
      <c r="I2" s="249"/>
      <c r="J2" s="249"/>
      <c r="K2" s="250"/>
    </row>
    <row r="3" spans="1:11" ht="18" customHeight="1">
      <c r="A3" s="253"/>
      <c r="B3" s="133" t="s">
        <v>179</v>
      </c>
      <c r="C3" s="133" t="s">
        <v>180</v>
      </c>
      <c r="D3" s="251" t="s">
        <v>2</v>
      </c>
      <c r="E3" s="251"/>
      <c r="F3" s="251"/>
      <c r="G3" s="251"/>
      <c r="H3" s="251"/>
      <c r="I3" s="133" t="s">
        <v>186</v>
      </c>
      <c r="J3" s="251" t="s">
        <v>120</v>
      </c>
      <c r="K3" s="254"/>
    </row>
    <row r="4" spans="1:11" ht="21" customHeight="1">
      <c r="A4" s="253"/>
      <c r="B4" s="133"/>
      <c r="C4" s="133"/>
      <c r="D4" s="133" t="s">
        <v>181</v>
      </c>
      <c r="E4" s="133" t="s">
        <v>182</v>
      </c>
      <c r="F4" s="251" t="s">
        <v>2</v>
      </c>
      <c r="G4" s="251"/>
      <c r="H4" s="133" t="s">
        <v>185</v>
      </c>
      <c r="I4" s="133"/>
      <c r="J4" s="251"/>
      <c r="K4" s="254"/>
    </row>
    <row r="5" spans="1:11" ht="21" customHeight="1">
      <c r="A5" s="253"/>
      <c r="B5" s="133"/>
      <c r="C5" s="133"/>
      <c r="D5" s="133"/>
      <c r="E5" s="133"/>
      <c r="F5" s="133" t="s">
        <v>183</v>
      </c>
      <c r="G5" s="80" t="s">
        <v>2</v>
      </c>
      <c r="H5" s="133"/>
      <c r="I5" s="133"/>
      <c r="J5" s="251"/>
      <c r="K5" s="254"/>
    </row>
    <row r="6" spans="1:11" ht="130.5" customHeight="1">
      <c r="A6" s="253"/>
      <c r="B6" s="133"/>
      <c r="C6" s="133"/>
      <c r="D6" s="133"/>
      <c r="E6" s="133"/>
      <c r="F6" s="133"/>
      <c r="G6" s="5" t="s">
        <v>184</v>
      </c>
      <c r="H6" s="133"/>
      <c r="I6" s="133"/>
      <c r="J6" s="251"/>
      <c r="K6" s="254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55" t="s">
        <v>129</v>
      </c>
      <c r="K7" s="256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57" t="s">
        <v>76</v>
      </c>
      <c r="K8" s="258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57" t="s">
        <v>76</v>
      </c>
      <c r="K9" s="258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57" t="s">
        <v>76</v>
      </c>
      <c r="K10" s="258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57" t="s">
        <v>76</v>
      </c>
      <c r="K11" s="258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57" t="s">
        <v>76</v>
      </c>
      <c r="K12" s="258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57" t="s">
        <v>76</v>
      </c>
      <c r="K13" s="258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57" t="s">
        <v>76</v>
      </c>
      <c r="K14" s="258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57" t="s">
        <v>76</v>
      </c>
      <c r="K15" s="258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57" t="s">
        <v>76</v>
      </c>
      <c r="K16" s="258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57" t="s">
        <v>76</v>
      </c>
      <c r="K17" s="258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57" t="s">
        <v>76</v>
      </c>
      <c r="K18" s="258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57" t="s">
        <v>76</v>
      </c>
      <c r="K19" s="258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57" t="s">
        <v>76</v>
      </c>
      <c r="K20" s="258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57" t="s">
        <v>76</v>
      </c>
      <c r="K21" s="258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57" t="s">
        <v>76</v>
      </c>
      <c r="K22" s="258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59" t="s">
        <v>76</v>
      </c>
      <c r="K23" s="260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59" t="s">
        <v>76</v>
      </c>
      <c r="K24" s="260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61" t="s">
        <v>76</v>
      </c>
      <c r="K25" s="262"/>
    </row>
  </sheetData>
  <mergeCells count="31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monika.zych</cp:lastModifiedBy>
  <cp:lastPrinted>2020-12-30T12:44:43Z</cp:lastPrinted>
  <dcterms:created xsi:type="dcterms:W3CDTF">2009-06-17T07:33:19Z</dcterms:created>
  <dcterms:modified xsi:type="dcterms:W3CDTF">2020-12-30T12:47:02Z</dcterms:modified>
</cp:coreProperties>
</file>