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540" windowWidth="15480" windowHeight="7650" tabRatio="541"/>
  </bookViews>
  <sheets>
    <sheet name="Zał_nr_1_wydr" sheetId="1" r:id="rId1"/>
  </sheets>
  <calcPr calcId="181029"/>
</workbook>
</file>

<file path=xl/calcChain.xml><?xml version="1.0" encoding="utf-8"?>
<calcChain xmlns="http://schemas.openxmlformats.org/spreadsheetml/2006/main">
  <c r="D48" i="1"/>
  <c r="D22"/>
  <c r="E12"/>
  <c r="E52"/>
  <c r="E48"/>
  <c r="F48"/>
  <c r="G48"/>
  <c r="H48"/>
  <c r="I48"/>
  <c r="J48"/>
  <c r="K48"/>
  <c r="L48"/>
  <c r="M48"/>
  <c r="N48"/>
  <c r="O48"/>
  <c r="P48"/>
  <c r="Q48"/>
  <c r="R48"/>
  <c r="D12"/>
  <c r="D51"/>
  <c r="D41"/>
  <c r="R22"/>
  <c r="Q22"/>
  <c r="P22"/>
  <c r="O22"/>
  <c r="N22"/>
  <c r="M22"/>
  <c r="L22"/>
  <c r="K22"/>
  <c r="J22"/>
  <c r="I22"/>
  <c r="H22"/>
  <c r="G22"/>
  <c r="F22"/>
  <c r="E22"/>
  <c r="J12"/>
  <c r="J52"/>
  <c r="J51"/>
  <c r="R88"/>
  <c r="Q88"/>
  <c r="P88"/>
  <c r="O88"/>
  <c r="N88"/>
  <c r="M88"/>
  <c r="L88"/>
  <c r="K88"/>
  <c r="J88"/>
  <c r="I88"/>
  <c r="H88"/>
  <c r="G88"/>
  <c r="F88"/>
  <c r="R60"/>
  <c r="Q60"/>
  <c r="P60"/>
  <c r="O60"/>
  <c r="N60"/>
  <c r="M60"/>
  <c r="L60"/>
  <c r="K60"/>
  <c r="R57"/>
  <c r="Q57"/>
  <c r="P57"/>
  <c r="O57"/>
  <c r="N57"/>
  <c r="M57"/>
  <c r="L57"/>
  <c r="K57"/>
  <c r="J57"/>
  <c r="I57"/>
  <c r="H57"/>
  <c r="G57"/>
  <c r="F57"/>
  <c r="R41"/>
  <c r="Q41"/>
  <c r="P41"/>
  <c r="O41"/>
  <c r="N41"/>
  <c r="M41"/>
  <c r="L41"/>
  <c r="K41"/>
  <c r="J41"/>
  <c r="I41"/>
  <c r="H41"/>
  <c r="G41"/>
  <c r="F41"/>
  <c r="E41"/>
  <c r="R32"/>
  <c r="Q32"/>
  <c r="P32"/>
  <c r="O32"/>
  <c r="N32"/>
  <c r="M32"/>
  <c r="L32"/>
  <c r="K32"/>
  <c r="J32"/>
  <c r="I32"/>
  <c r="H32"/>
  <c r="G32"/>
  <c r="F32"/>
  <c r="E32"/>
  <c r="D32"/>
  <c r="R19"/>
  <c r="Q19"/>
  <c r="P19"/>
  <c r="O19"/>
  <c r="N19"/>
  <c r="M19"/>
  <c r="L19"/>
  <c r="K19"/>
  <c r="J19"/>
  <c r="J11"/>
  <c r="I19"/>
  <c r="H19"/>
  <c r="G19"/>
  <c r="F19"/>
  <c r="E19"/>
  <c r="D19"/>
  <c r="R12"/>
  <c r="R11"/>
  <c r="R31"/>
  <c r="Q12"/>
  <c r="Q52"/>
  <c r="Q11"/>
  <c r="P12"/>
  <c r="P11"/>
  <c r="O12"/>
  <c r="O52"/>
  <c r="O51"/>
  <c r="N12"/>
  <c r="N52"/>
  <c r="M12"/>
  <c r="M52"/>
  <c r="L12"/>
  <c r="L11"/>
  <c r="K12"/>
  <c r="K51"/>
  <c r="I12"/>
  <c r="I11"/>
  <c r="I52"/>
  <c r="H12"/>
  <c r="H51"/>
  <c r="G12"/>
  <c r="G52"/>
  <c r="G11"/>
  <c r="F12"/>
  <c r="F52"/>
  <c r="F11"/>
  <c r="I8"/>
  <c r="H8"/>
  <c r="K8"/>
  <c r="F94"/>
  <c r="D94"/>
  <c r="J8"/>
  <c r="E94"/>
  <c r="G94"/>
  <c r="R51"/>
  <c r="I51"/>
  <c r="G51"/>
  <c r="K11"/>
  <c r="K53"/>
  <c r="L51"/>
  <c r="O11"/>
  <c r="O53"/>
  <c r="M51"/>
  <c r="Q31"/>
  <c r="Q56"/>
  <c r="Q53"/>
  <c r="G53"/>
  <c r="G31"/>
  <c r="G47"/>
  <c r="Q51"/>
  <c r="E51"/>
  <c r="E11"/>
  <c r="E31"/>
  <c r="E47"/>
  <c r="F31"/>
  <c r="F47"/>
  <c r="F53"/>
  <c r="K31"/>
  <c r="K56"/>
  <c r="N11"/>
  <c r="N31"/>
  <c r="N51"/>
  <c r="K52"/>
  <c r="G56"/>
  <c r="F51"/>
  <c r="M11"/>
  <c r="M31"/>
  <c r="H52"/>
  <c r="P52"/>
  <c r="P51"/>
  <c r="F56"/>
  <c r="K47"/>
  <c r="D52"/>
  <c r="D11"/>
  <c r="D53"/>
  <c r="D31"/>
  <c r="D47"/>
  <c r="M56"/>
  <c r="M47"/>
  <c r="P31"/>
  <c r="P53"/>
  <c r="N47"/>
  <c r="N56"/>
  <c r="L53"/>
  <c r="L31"/>
  <c r="J31"/>
  <c r="J53"/>
  <c r="R56"/>
  <c r="R47"/>
  <c r="I31"/>
  <c r="I53"/>
  <c r="H11"/>
  <c r="L52"/>
  <c r="Q47"/>
  <c r="R52"/>
  <c r="M53"/>
  <c r="N53"/>
  <c r="O31"/>
  <c r="L56"/>
  <c r="L47"/>
  <c r="H31"/>
  <c r="H53"/>
  <c r="P56"/>
  <c r="P47"/>
  <c r="O47"/>
  <c r="O56"/>
  <c r="I47"/>
  <c r="I56"/>
  <c r="J56"/>
  <c r="J47"/>
  <c r="H56"/>
  <c r="H47"/>
</calcChain>
</file>

<file path=xl/sharedStrings.xml><?xml version="1.0" encoding="utf-8"?>
<sst xmlns="http://schemas.openxmlformats.org/spreadsheetml/2006/main" count="164" uniqueCount="143">
  <si>
    <t>Lp.</t>
  </si>
  <si>
    <t>Wyszczególnienie</t>
  </si>
  <si>
    <t>Rok 2019</t>
  </si>
  <si>
    <t>Rok 2020</t>
  </si>
  <si>
    <t>Rok 2021</t>
  </si>
  <si>
    <t>Rok 2022</t>
  </si>
  <si>
    <t>Rok 2023</t>
  </si>
  <si>
    <t>Rok 2024</t>
  </si>
  <si>
    <t>Rok 2025</t>
  </si>
  <si>
    <t>Dochody ogółem, z tego:</t>
  </si>
  <si>
    <t>dochody majątkowe, w tym:</t>
  </si>
  <si>
    <t>Planowana łączna kwota spłaty zobowiązań</t>
  </si>
  <si>
    <t xml:space="preserve">Maksymalny dopuszczalny wskaźnik spłaty z art.. 243 </t>
  </si>
  <si>
    <t>Spełnienie wskaźnika spłaty z art. 243 po uwzględnieniu art.. 244</t>
  </si>
  <si>
    <t>Rok 2026</t>
  </si>
  <si>
    <t>Rok 2027</t>
  </si>
  <si>
    <t>Rok 2028</t>
  </si>
  <si>
    <t>Rok 2029</t>
  </si>
  <si>
    <t>Rok 2030</t>
  </si>
  <si>
    <t>Załącznik nr 1</t>
  </si>
  <si>
    <t>Rok 2031</t>
  </si>
  <si>
    <t>Rok 2032</t>
  </si>
  <si>
    <t>Rok 2033</t>
  </si>
  <si>
    <t>dochody bieżące, w tym:</t>
  </si>
  <si>
    <t>- dochody z tytułu udziału we wpływach z podatku dochodowego od osób fizycznych</t>
  </si>
  <si>
    <t>- podatki i opłaty, w tym:</t>
  </si>
  <si>
    <t xml:space="preserve">        '- z podatku od nieruchomości</t>
  </si>
  <si>
    <t>- z subwencji ogólnej</t>
  </si>
  <si>
    <t>- z tytułu dotacji i środków przeznaczonych na cele bieżące</t>
  </si>
  <si>
    <t>- z tytułu dotacji oraz środków przeznaczonych na inwestycje</t>
  </si>
  <si>
    <t>- ze sprzedaży majątku</t>
  </si>
  <si>
    <t>Wydatki ogółem, z tego:</t>
  </si>
  <si>
    <t>wydatki bieżące, w tym:</t>
  </si>
  <si>
    <t>- z tytułu poręczeń i gwarancji, w tym:</t>
  </si>
  <si>
    <t xml:space="preserve">  '- gwarancje i poręczenia podlegające wyłączeniu z limituspłaty zobowiązań, o których mowa w art.. 243 ustawy</t>
  </si>
  <si>
    <t xml:space="preserve">- wydatki na obsługę długu </t>
  </si>
  <si>
    <t>- odsetki i dyskonto określone w art.. 243 ust. 1 ustawy, w tym:</t>
  </si>
  <si>
    <t>odsetki i dyskonto podlegające wyłączeniu z limitu spłaty zobowiązań, o którym mowa w art.. 243 ustaw, z tytułu zobowiązań zaciągniętych na wkład krajowy</t>
  </si>
  <si>
    <t>odsetki i dyskonto podlegające wyłączeniu z limitu spłaty zobowiązań, o których mowa w art. 243 ustawy, w terminie 90 dni po zakończeniu programu, projektu lub zadania i otrzymaniu refundacji z tych środków (bez odsetek i dyskonta od zobowiązań na wkład krajowy)</t>
  </si>
  <si>
    <t>- Wydatki majątkowe</t>
  </si>
  <si>
    <t>Wynik budżetu:</t>
  </si>
  <si>
    <t>Przychody budżetu:</t>
  </si>
  <si>
    <t>nadwyżka budżetowa z lat ubiegłych, w tym:</t>
  </si>
  <si>
    <t>- na pokrycie deficytu budżetu</t>
  </si>
  <si>
    <t>Wolne środki o których mowa w art.. 217 ust. 2 pkt 6 ustawy, w tym:</t>
  </si>
  <si>
    <t>- na pokrycie deficytu budżeu</t>
  </si>
  <si>
    <t>Kredyty, pożyczki, emisja papierów wartościowych, w tym:</t>
  </si>
  <si>
    <t>Inne przychody niezwiązane z zaciągnieciem długu, w tym:</t>
  </si>
  <si>
    <t>Rozchody budżetowe;</t>
  </si>
  <si>
    <t>Spłata rat kapitałowych kredytów i pożyczek oraz wykup papierów wartościowych</t>
  </si>
  <si>
    <t>w tym łączna kwota przypadających na dany rok kwot ustawowych wyłączeń określonych w art. 243 ust 3 ustawy</t>
  </si>
  <si>
    <t>kwota przypadających na dany rok kwot ustawowych wyłączeń określonych w art.. 243 ust. 3a ustawy</t>
  </si>
  <si>
    <t>kwota przypadających na dany rok kwot ustawowych wyłączeń określonych w art.. 243 ustawy</t>
  </si>
  <si>
    <t>Inne rozchody niezwiązane ze spłatą długu</t>
  </si>
  <si>
    <t>Wynik budzetu:</t>
  </si>
  <si>
    <t>Kwota długu:</t>
  </si>
  <si>
    <t>Kwota zobowiązań wynikających z przejęcia przez jednostkę samorządu terytorialnego zobowiązań po likwidowanych i przekształconych jednostkach zaliczanych do sektora finansów publicznych</t>
  </si>
  <si>
    <t>Relacja zobowiązania wydatków bieżących, o których mowa w art. 242 ustawy, w tym:</t>
  </si>
  <si>
    <t>Przenaczenie prognozowanej nazwyżki budżetowej, w tym na:</t>
  </si>
  <si>
    <t>spłatę kredytów, pożyczek i papierów wartościowych</t>
  </si>
  <si>
    <t>Wydatki bieżące na wynagrodzenia i składki od nich naliczone</t>
  </si>
  <si>
    <t>Wydatki związane z funkcjionowaniem organów jednostki samorządu terytorialnego</t>
  </si>
  <si>
    <t>Wydatki objęte limitem, o którym mowa w art.. 226 ust. 3 pkt 4 ustawy, z tego:</t>
  </si>
  <si>
    <t>bieżące:</t>
  </si>
  <si>
    <t>majątkowe:</t>
  </si>
  <si>
    <t>Wydatki inwestycyjne kontynuowane</t>
  </si>
  <si>
    <t>Nowe wydatki inwestycyjne</t>
  </si>
  <si>
    <t>Wydatki majątkowe w formie dotacji</t>
  </si>
  <si>
    <t>Dochody bieżące na programy lub zadania finansowane z udziałem środków o których mowa w art.. 5 ust 1 pkt 2 i 3 ustawy, w tym:</t>
  </si>
  <si>
    <t>środki określone w art.. 5 ust. 1 pkt 2 ustawy, w tym:</t>
  </si>
  <si>
    <t>środki okrślone w art. 5 ust. 1 pkt 2 ustawy wynikające wyłącznie z zawartych umów na realizację programu, projektu lub zadaniu</t>
  </si>
  <si>
    <t>Dochody majątkowe na programy, projekty lub zadania finansowane z udziałem środków o których mowa w art.. 5 ust. 1 i 3 ustawy</t>
  </si>
  <si>
    <t>Wydatki bieżące na programy lub zadania finansowane z udziałem środków o których mowa w art. 5 ust 1 pkt  2 i 3 ustawy, w tym:</t>
  </si>
  <si>
    <t>finansowane środkami określonymi w art.. 5 ust 1 pkt 2 ustawy</t>
  </si>
  <si>
    <t>Wydatki bieżące na realizację programu, projektu lub zadania wynikające wyłącznie z zawartych umów z podmiotami dysponującymi środkami, o których mowa w art.. 5 ust. 1 pkt 2 ustawy</t>
  </si>
  <si>
    <t>Wydatki majątkowe na programy, projekty lub zadania finansowan z udziałem środków o których mowa w art.. 5 ust. 1 pkt 2 i 3 ustawy, w tym:</t>
  </si>
  <si>
    <t>finansowane środkami określonymi w art.. 5 ust. 1 pkt 2 ustawy</t>
  </si>
  <si>
    <t>Wydatki majątkowe na realizację programu, projektu lub zadania wynikające z zawartych umów z podmiotem dysponującym środkami, o których mowa w art.. 5 ust. 1 pkt 2 ustawy</t>
  </si>
  <si>
    <t>Wydatki na wkład krajowy w związku z umową na realizację programu, projektu lub zadania finansowanego z udziałem środków o których mowa w art.. 5 ust 1 pkt 2 ustawy bez względu na stopień finansowania tymi środkami, w tym:</t>
  </si>
  <si>
    <t>w związku z już zawartą umową na realizację prgramu, projektu lub zadania</t>
  </si>
  <si>
    <t>Wydatki na wkład krajowy w związku z zawartą po dniu 1 stycznia 2013 r. umową na realizację programu, projektu lub zadania finansowanego w co najmiej 60% środkami, o których mowa w art.. 5 ust 1 pkt 2 ustawy, w tym;</t>
  </si>
  <si>
    <t>Przychody z tytułu kredytów, pożyczk, emisji papierów wartościowych powstające w związku z umową na realizację programu, projektu lub zadania finansowanego z udziałem środków, o których mowa w art. 5 ust. 1 pkt 2 ustawy bez względu na stopień finansowania tymi środkami, w tym:</t>
  </si>
  <si>
    <t>Przychody z tytułu kredytów, pożyczk i emisji papierów wartościowych powstające w związku z zawartą po dniu 1 stycznia 2013 r. umową na realizację programu, projektu lub zadania finansowanego w co najmiej 60% środkami, o których mowa w art.. 5 ust 1 pkt 2 ustawy, w tym;</t>
  </si>
  <si>
    <t>Spłata rat kapitałowych oraz wykup papierów wartościowych o których mowa w pkt 5 wynikające wyłącznie z tytułu zobowiązań już zaciągnietych</t>
  </si>
  <si>
    <t>Kwota długu, którego planowana spłata dokona się z wydatków bieżących</t>
  </si>
  <si>
    <t>Wydatki zmniejszające dług, w tym:</t>
  </si>
  <si>
    <t>spłata zobowiązań wymagalnych z lat poprzednich, innych niż w poz.28</t>
  </si>
  <si>
    <t>związane z umowami zaliczanymi do tytułów dłużnych wliczonych do państwowego długu publicznego</t>
  </si>
  <si>
    <t>wpływy z tytułu wymagalnych poręczeń i gwarancji</t>
  </si>
  <si>
    <t>Wynik operacji niekasowych wpływających na kwotę długu</t>
  </si>
  <si>
    <t>15.1</t>
  </si>
  <si>
    <t>15.2</t>
  </si>
  <si>
    <t>1.1</t>
  </si>
  <si>
    <t>1.1.1</t>
  </si>
  <si>
    <t>1.1.2.</t>
  </si>
  <si>
    <t>1.1.3</t>
  </si>
  <si>
    <t>1.1.3.1</t>
  </si>
  <si>
    <t>1.1.4</t>
  </si>
  <si>
    <t>1.1.5</t>
  </si>
  <si>
    <t>1.2</t>
  </si>
  <si>
    <t>1.2.1</t>
  </si>
  <si>
    <t>1.2.2.</t>
  </si>
  <si>
    <t>2.1</t>
  </si>
  <si>
    <t>2.1.1</t>
  </si>
  <si>
    <t>2.1.1.1</t>
  </si>
  <si>
    <t>2.1.2.</t>
  </si>
  <si>
    <t>2.1.2.1</t>
  </si>
  <si>
    <t>2.1.2.2</t>
  </si>
  <si>
    <t>2.1.2.3</t>
  </si>
  <si>
    <t>2.2</t>
  </si>
  <si>
    <t>4.1</t>
  </si>
  <si>
    <t>4.1.1</t>
  </si>
  <si>
    <t>4.2.</t>
  </si>
  <si>
    <t>4.2.1.</t>
  </si>
  <si>
    <t>4.3</t>
  </si>
  <si>
    <t>4.3.1</t>
  </si>
  <si>
    <t>4.4.</t>
  </si>
  <si>
    <t>4.4.1</t>
  </si>
  <si>
    <t>5.1</t>
  </si>
  <si>
    <t>5.1.1</t>
  </si>
  <si>
    <t>5.1.1.2</t>
  </si>
  <si>
    <t>5.1.1.3.</t>
  </si>
  <si>
    <t>5.2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</si>
  <si>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</si>
  <si>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</si>
  <si>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</si>
  <si>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</si>
  <si>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</si>
  <si>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</si>
  <si>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</si>
  <si>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</si>
  <si>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</si>
  <si>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24.1</t>
  </si>
  <si>
    <t>25.1</t>
  </si>
  <si>
    <t>26.1</t>
  </si>
  <si>
    <t>w sprawie: zmiany uchwalenia Wieloletniej Prognozy Finansowej Gminy Mrągowo na lata 2019-2033</t>
  </si>
  <si>
    <t>Wieloletnia Prognoza Finansowa  dla Gminy Mrągowo na lata 2019–2033</t>
  </si>
  <si>
    <t>Różnica między dochodami bieżącymi a wydatkami bieżącymi</t>
  </si>
  <si>
    <t>Różnica między dochodami bieżącymi skorygowanymi o nadwyżkę budżetową z lat ubiegłych, a wydatkami bieżącymi pomiejszonymi o wydatki</t>
  </si>
  <si>
    <t>TAK</t>
  </si>
  <si>
    <t>w związku z już zawartą umową na realizację programu, projektu lub zadania</t>
  </si>
  <si>
    <t>do uchwały Rady Gminy Mrągowo Nr XXI/154/19</t>
  </si>
  <si>
    <t>z dnia 20 grudnia 2019r.</t>
  </si>
</sst>
</file>

<file path=xl/styles.xml><?xml version="1.0" encoding="utf-8"?>
<styleSheet xmlns="http://schemas.openxmlformats.org/spreadsheetml/2006/main">
  <fonts count="32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b/>
      <sz val="16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Czcionka tekstu podstawowego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11"/>
      <color theme="0"/>
      <name val="Czcionka tekstu podstawowego"/>
      <family val="2"/>
      <charset val="238"/>
    </font>
    <font>
      <sz val="18"/>
      <color theme="0"/>
      <name val="Czcionka tekstu podstawowego"/>
      <family val="2"/>
      <charset val="238"/>
    </font>
    <font>
      <sz val="14"/>
      <color theme="0"/>
      <name val="Czcionka tekstu podstawowego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50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22"/>
      </patternFill>
    </fill>
    <fill>
      <patternFill patternType="solid">
        <fgColor indexed="41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2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1" borderId="9" applyNumberFormat="0" applyAlignment="0" applyProtection="0"/>
  </cellStyleXfs>
  <cellXfs count="223">
    <xf numFmtId="0" fontId="0" fillId="0" borderId="0" xfId="0"/>
    <xf numFmtId="0" fontId="0" fillId="0" borderId="0" xfId="0" applyFont="1"/>
    <xf numFmtId="0" fontId="16" fillId="0" borderId="0" xfId="0" applyFont="1"/>
    <xf numFmtId="3" fontId="29" fillId="0" borderId="0" xfId="0" applyNumberFormat="1" applyFont="1"/>
    <xf numFmtId="0" fontId="23" fillId="12" borderId="10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0" fontId="0" fillId="0" borderId="0" xfId="0" applyBorder="1"/>
    <xf numFmtId="0" fontId="23" fillId="12" borderId="14" xfId="0" applyFont="1" applyFill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/>
    </xf>
    <xf numFmtId="0" fontId="29" fillId="0" borderId="0" xfId="0" applyFont="1"/>
    <xf numFmtId="3" fontId="29" fillId="16" borderId="0" xfId="0" applyNumberFormat="1" applyFont="1" applyFill="1"/>
    <xf numFmtId="3" fontId="29" fillId="17" borderId="0" xfId="0" applyNumberFormat="1" applyFont="1" applyFill="1"/>
    <xf numFmtId="4" fontId="29" fillId="17" borderId="0" xfId="0" applyNumberFormat="1" applyFont="1" applyFill="1"/>
    <xf numFmtId="0" fontId="29" fillId="17" borderId="0" xfId="0" applyFont="1" applyFill="1"/>
    <xf numFmtId="3" fontId="29" fillId="13" borderId="0" xfId="0" applyNumberFormat="1" applyFont="1" applyFill="1"/>
    <xf numFmtId="4" fontId="21" fillId="0" borderId="15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23" fillId="12" borderId="15" xfId="0" applyFont="1" applyFill="1" applyBorder="1" applyAlignment="1">
      <alignment horizontal="center" vertical="center" wrapText="1"/>
    </xf>
    <xf numFmtId="3" fontId="0" fillId="0" borderId="0" xfId="0" applyNumberFormat="1"/>
    <xf numFmtId="3" fontId="16" fillId="16" borderId="0" xfId="0" applyNumberFormat="1" applyFont="1" applyFill="1"/>
    <xf numFmtId="0" fontId="16" fillId="17" borderId="0" xfId="0" applyFont="1" applyFill="1"/>
    <xf numFmtId="0" fontId="29" fillId="16" borderId="0" xfId="0" applyFont="1" applyFill="1"/>
    <xf numFmtId="0" fontId="29" fillId="17" borderId="0" xfId="0" applyFont="1" applyFill="1" applyAlignment="1"/>
    <xf numFmtId="0" fontId="30" fillId="17" borderId="0" xfId="0" applyFont="1" applyFill="1"/>
    <xf numFmtId="3" fontId="21" fillId="0" borderId="12" xfId="0" applyNumberFormat="1" applyFont="1" applyBorder="1" applyAlignment="1">
      <alignment horizontal="right" vertical="center"/>
    </xf>
    <xf numFmtId="4" fontId="21" fillId="0" borderId="16" xfId="0" applyNumberFormat="1" applyFont="1" applyBorder="1" applyAlignment="1">
      <alignment vertical="center"/>
    </xf>
    <xf numFmtId="4" fontId="21" fillId="0" borderId="17" xfId="0" applyNumberFormat="1" applyFont="1" applyBorder="1" applyAlignment="1">
      <alignment vertical="center"/>
    </xf>
    <xf numFmtId="0" fontId="17" fillId="14" borderId="18" xfId="0" applyFont="1" applyFill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18" fillId="0" borderId="19" xfId="0" quotePrefix="1" applyFont="1" applyBorder="1" applyAlignment="1">
      <alignment horizontal="left" vertical="center" wrapText="1"/>
    </xf>
    <xf numFmtId="0" fontId="18" fillId="0" borderId="19" xfId="0" quotePrefix="1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quotePrefix="1" applyFont="1" applyBorder="1" applyAlignment="1">
      <alignment horizontal="left" vertical="center" wrapText="1"/>
    </xf>
    <xf numFmtId="0" fontId="18" fillId="0" borderId="21" xfId="0" quotePrefix="1" applyFont="1" applyBorder="1" applyAlignment="1">
      <alignment horizontal="left" vertical="center"/>
    </xf>
    <xf numFmtId="0" fontId="18" fillId="0" borderId="22" xfId="0" quotePrefix="1" applyFont="1" applyBorder="1" applyAlignment="1">
      <alignment horizontal="left" vertical="center" wrapText="1"/>
    </xf>
    <xf numFmtId="0" fontId="17" fillId="14" borderId="23" xfId="0" applyFont="1" applyFill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8" fillId="0" borderId="24" xfId="0" quotePrefix="1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24" xfId="0" quotePrefix="1" applyFont="1" applyBorder="1" applyAlignment="1">
      <alignment horizontal="left" vertical="center" wrapText="1"/>
    </xf>
    <xf numFmtId="0" fontId="17" fillId="15" borderId="23" xfId="0" applyFont="1" applyFill="1" applyBorder="1" applyAlignment="1">
      <alignment horizontal="left" vertical="center" wrapText="1"/>
    </xf>
    <xf numFmtId="0" fontId="17" fillId="15" borderId="22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12" xfId="0" quotePrefix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18" borderId="23" xfId="0" applyFont="1" applyFill="1" applyBorder="1" applyAlignment="1">
      <alignment horizontal="left" vertical="center" wrapText="1"/>
    </xf>
    <xf numFmtId="0" fontId="18" fillId="19" borderId="23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/>
    </xf>
    <xf numFmtId="3" fontId="23" fillId="14" borderId="10" xfId="0" applyNumberFormat="1" applyFont="1" applyFill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center"/>
    </xf>
    <xf numFmtId="3" fontId="21" fillId="0" borderId="16" xfId="0" applyNumberFormat="1" applyFont="1" applyBorder="1" applyAlignment="1">
      <alignment horizontal="right" vertical="center"/>
    </xf>
    <xf numFmtId="3" fontId="24" fillId="0" borderId="26" xfId="0" applyNumberFormat="1" applyFont="1" applyBorder="1" applyAlignment="1">
      <alignment horizontal="right" vertical="center"/>
    </xf>
    <xf numFmtId="3" fontId="24" fillId="0" borderId="27" xfId="0" applyNumberFormat="1" applyFont="1" applyBorder="1" applyAlignment="1">
      <alignment horizontal="right" vertical="center"/>
    </xf>
    <xf numFmtId="3" fontId="24" fillId="0" borderId="28" xfId="0" applyNumberFormat="1" applyFont="1" applyBorder="1" applyAlignment="1">
      <alignment horizontal="right" vertical="center"/>
    </xf>
    <xf numFmtId="3" fontId="21" fillId="0" borderId="29" xfId="0" applyNumberFormat="1" applyFont="1" applyBorder="1" applyAlignment="1">
      <alignment horizontal="right" vertical="center"/>
    </xf>
    <xf numFmtId="3" fontId="21" fillId="0" borderId="30" xfId="0" applyNumberFormat="1" applyFont="1" applyBorder="1" applyAlignment="1">
      <alignment horizontal="right" vertical="center"/>
    </xf>
    <xf numFmtId="3" fontId="21" fillId="0" borderId="31" xfId="0" applyNumberFormat="1" applyFont="1" applyBorder="1" applyAlignment="1">
      <alignment horizontal="right" vertical="center"/>
    </xf>
    <xf numFmtId="3" fontId="21" fillId="0" borderId="32" xfId="0" applyNumberFormat="1" applyFont="1" applyBorder="1" applyAlignment="1">
      <alignment horizontal="right" vertical="center"/>
    </xf>
    <xf numFmtId="3" fontId="23" fillId="15" borderId="33" xfId="0" applyNumberFormat="1" applyFont="1" applyFill="1" applyBorder="1" applyAlignment="1">
      <alignment horizontal="right" vertical="center"/>
    </xf>
    <xf numFmtId="3" fontId="23" fillId="15" borderId="34" xfId="0" applyNumberFormat="1" applyFont="1" applyFill="1" applyBorder="1" applyAlignment="1">
      <alignment horizontal="right" vertical="center"/>
    </xf>
    <xf numFmtId="3" fontId="23" fillId="15" borderId="35" xfId="0" applyNumberFormat="1" applyFont="1" applyFill="1" applyBorder="1" applyAlignment="1">
      <alignment horizontal="right" vertical="center"/>
    </xf>
    <xf numFmtId="3" fontId="24" fillId="15" borderId="36" xfId="0" applyNumberFormat="1" applyFont="1" applyFill="1" applyBorder="1" applyAlignment="1">
      <alignment horizontal="right" vertical="center"/>
    </xf>
    <xf numFmtId="3" fontId="21" fillId="0" borderId="33" xfId="0" applyNumberFormat="1" applyFont="1" applyBorder="1" applyAlignment="1">
      <alignment horizontal="right" vertical="center"/>
    </xf>
    <xf numFmtId="3" fontId="21" fillId="0" borderId="14" xfId="0" applyNumberFormat="1" applyFont="1" applyBorder="1" applyAlignment="1">
      <alignment horizontal="right" vertical="center"/>
    </xf>
    <xf numFmtId="3" fontId="24" fillId="15" borderId="12" xfId="0" applyNumberFormat="1" applyFont="1" applyFill="1" applyBorder="1" applyAlignment="1">
      <alignment horizontal="right" vertical="center"/>
    </xf>
    <xf numFmtId="3" fontId="23" fillId="12" borderId="12" xfId="0" applyNumberFormat="1" applyFont="1" applyFill="1" applyBorder="1" applyAlignment="1">
      <alignment horizontal="right" vertical="center"/>
    </xf>
    <xf numFmtId="3" fontId="21" fillId="19" borderId="33" xfId="0" applyNumberFormat="1" applyFont="1" applyFill="1" applyBorder="1" applyAlignment="1">
      <alignment horizontal="right" vertical="center"/>
    </xf>
    <xf numFmtId="3" fontId="21" fillId="0" borderId="36" xfId="0" applyNumberFormat="1" applyFont="1" applyBorder="1" applyAlignment="1">
      <alignment horizontal="center" vertical="center" wrapText="1"/>
    </xf>
    <xf numFmtId="3" fontId="22" fillId="0" borderId="33" xfId="0" applyNumberFormat="1" applyFont="1" applyBorder="1" applyAlignment="1">
      <alignment horizontal="right" vertical="center"/>
    </xf>
    <xf numFmtId="3" fontId="21" fillId="0" borderId="36" xfId="0" applyNumberFormat="1" applyFont="1" applyBorder="1" applyAlignment="1">
      <alignment horizontal="right" vertical="center"/>
    </xf>
    <xf numFmtId="3" fontId="21" fillId="0" borderId="33" xfId="0" applyNumberFormat="1" applyFont="1" applyBorder="1" applyAlignment="1">
      <alignment vertical="center"/>
    </xf>
    <xf numFmtId="3" fontId="21" fillId="0" borderId="13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/>
    </xf>
    <xf numFmtId="3" fontId="21" fillId="0" borderId="37" xfId="0" applyNumberFormat="1" applyFont="1" applyBorder="1" applyAlignment="1">
      <alignment vertical="center"/>
    </xf>
    <xf numFmtId="3" fontId="21" fillId="0" borderId="38" xfId="0" applyNumberFormat="1" applyFont="1" applyBorder="1" applyAlignment="1">
      <alignment vertical="center"/>
    </xf>
    <xf numFmtId="3" fontId="21" fillId="0" borderId="39" xfId="0" applyNumberFormat="1" applyFont="1" applyBorder="1" applyAlignment="1">
      <alignment vertical="center"/>
    </xf>
    <xf numFmtId="3" fontId="21" fillId="0" borderId="12" xfId="0" applyNumberFormat="1" applyFont="1" applyBorder="1" applyAlignment="1">
      <alignment vertical="center"/>
    </xf>
    <xf numFmtId="3" fontId="21" fillId="0" borderId="40" xfId="0" applyNumberFormat="1" applyFont="1" applyBorder="1" applyAlignment="1">
      <alignment vertical="center"/>
    </xf>
    <xf numFmtId="0" fontId="25" fillId="0" borderId="19" xfId="0" quotePrefix="1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3" fontId="21" fillId="0" borderId="42" xfId="0" applyNumberFormat="1" applyFont="1" applyBorder="1" applyAlignment="1">
      <alignment horizontal="right" vertical="center"/>
    </xf>
    <xf numFmtId="3" fontId="21" fillId="0" borderId="43" xfId="0" applyNumberFormat="1" applyFont="1" applyBorder="1" applyAlignment="1">
      <alignment horizontal="right" vertical="center"/>
    </xf>
    <xf numFmtId="0" fontId="17" fillId="14" borderId="44" xfId="0" applyFont="1" applyFill="1" applyBorder="1" applyAlignment="1">
      <alignment horizontal="center" vertical="center"/>
    </xf>
    <xf numFmtId="0" fontId="17" fillId="14" borderId="45" xfId="0" applyFont="1" applyFill="1" applyBorder="1" applyAlignment="1">
      <alignment horizontal="center" vertical="center"/>
    </xf>
    <xf numFmtId="0" fontId="17" fillId="15" borderId="45" xfId="0" applyFont="1" applyFill="1" applyBorder="1" applyAlignment="1">
      <alignment horizontal="center" vertical="center"/>
    </xf>
    <xf numFmtId="0" fontId="17" fillId="15" borderId="46" xfId="0" applyFont="1" applyFill="1" applyBorder="1" applyAlignment="1">
      <alignment horizontal="center" vertical="center"/>
    </xf>
    <xf numFmtId="0" fontId="17" fillId="15" borderId="47" xfId="0" applyFont="1" applyFill="1" applyBorder="1" applyAlignment="1">
      <alignment horizontal="center" vertical="center"/>
    </xf>
    <xf numFmtId="0" fontId="17" fillId="12" borderId="47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17" fillId="19" borderId="45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/>
    </xf>
    <xf numFmtId="3" fontId="27" fillId="0" borderId="50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3" fontId="28" fillId="0" borderId="47" xfId="0" applyNumberFormat="1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16" fontId="19" fillId="0" borderId="45" xfId="0" quotePrefix="1" applyNumberFormat="1" applyFont="1" applyBorder="1" applyAlignment="1">
      <alignment horizontal="center" vertical="center"/>
    </xf>
    <xf numFmtId="0" fontId="19" fillId="0" borderId="45" xfId="0" quotePrefix="1" applyFont="1" applyBorder="1" applyAlignment="1">
      <alignment horizontal="center" vertical="center"/>
    </xf>
    <xf numFmtId="0" fontId="25" fillId="0" borderId="51" xfId="0" quotePrefix="1" applyFont="1" applyBorder="1" applyAlignment="1">
      <alignment horizontal="center" vertical="center"/>
    </xf>
    <xf numFmtId="0" fontId="18" fillId="0" borderId="51" xfId="0" quotePrefix="1" applyFont="1" applyBorder="1" applyAlignment="1">
      <alignment horizontal="center" vertical="center"/>
    </xf>
    <xf numFmtId="14" fontId="18" fillId="0" borderId="52" xfId="0" quotePrefix="1" applyNumberFormat="1" applyFont="1" applyBorder="1" applyAlignment="1">
      <alignment horizontal="center" vertical="center"/>
    </xf>
    <xf numFmtId="0" fontId="18" fillId="0" borderId="53" xfId="0" quotePrefix="1" applyFont="1" applyBorder="1" applyAlignment="1">
      <alignment horizontal="center" vertical="center"/>
    </xf>
    <xf numFmtId="0" fontId="18" fillId="0" borderId="46" xfId="0" quotePrefix="1" applyFont="1" applyBorder="1" applyAlignment="1">
      <alignment horizontal="center" vertical="center"/>
    </xf>
    <xf numFmtId="16" fontId="18" fillId="0" borderId="51" xfId="0" quotePrefix="1" applyNumberFormat="1" applyFont="1" applyBorder="1" applyAlignment="1">
      <alignment horizontal="center" vertical="center"/>
    </xf>
    <xf numFmtId="0" fontId="18" fillId="0" borderId="54" xfId="0" quotePrefix="1" applyFont="1" applyBorder="1" applyAlignment="1">
      <alignment horizontal="center" vertical="center"/>
    </xf>
    <xf numFmtId="0" fontId="18" fillId="0" borderId="55" xfId="0" quotePrefix="1" applyFont="1" applyBorder="1" applyAlignment="1">
      <alignment horizontal="center" vertical="center"/>
    </xf>
    <xf numFmtId="0" fontId="18" fillId="0" borderId="45" xfId="0" quotePrefix="1" applyFont="1" applyBorder="1" applyAlignment="1">
      <alignment horizontal="center" vertical="center"/>
    </xf>
    <xf numFmtId="0" fontId="18" fillId="0" borderId="47" xfId="0" quotePrefix="1" applyFont="1" applyBorder="1" applyAlignment="1">
      <alignment horizontal="center" vertical="center"/>
    </xf>
    <xf numFmtId="3" fontId="27" fillId="0" borderId="47" xfId="0" quotePrefix="1" applyNumberFormat="1" applyFont="1" applyBorder="1" applyAlignment="1">
      <alignment horizontal="center" vertical="center"/>
    </xf>
    <xf numFmtId="3" fontId="27" fillId="0" borderId="49" xfId="0" quotePrefix="1" applyNumberFormat="1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left" vertical="center"/>
    </xf>
    <xf numFmtId="4" fontId="26" fillId="0" borderId="14" xfId="0" applyNumberFormat="1" applyFont="1" applyBorder="1" applyAlignment="1">
      <alignment horizontal="left" vertical="center" wrapText="1"/>
    </xf>
    <xf numFmtId="4" fontId="26" fillId="0" borderId="39" xfId="0" applyNumberFormat="1" applyFont="1" applyBorder="1" applyAlignment="1">
      <alignment horizontal="left" vertical="center" wrapText="1"/>
    </xf>
    <xf numFmtId="4" fontId="20" fillId="0" borderId="56" xfId="0" applyNumberFormat="1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3" fontId="23" fillId="20" borderId="12" xfId="0" applyNumberFormat="1" applyFont="1" applyFill="1" applyBorder="1" applyAlignment="1">
      <alignment horizontal="right" vertical="center"/>
    </xf>
    <xf numFmtId="4" fontId="23" fillId="14" borderId="12" xfId="0" applyNumberFormat="1" applyFont="1" applyFill="1" applyBorder="1" applyAlignment="1">
      <alignment horizontal="right" vertical="center"/>
    </xf>
    <xf numFmtId="3" fontId="23" fillId="14" borderId="12" xfId="0" applyNumberFormat="1" applyFont="1" applyFill="1" applyBorder="1" applyAlignment="1">
      <alignment horizontal="right" vertical="center"/>
    </xf>
    <xf numFmtId="2" fontId="21" fillId="0" borderId="12" xfId="0" applyNumberFormat="1" applyFont="1" applyBorder="1" applyAlignment="1">
      <alignment vertical="center"/>
    </xf>
    <xf numFmtId="2" fontId="21" fillId="0" borderId="40" xfId="0" applyNumberFormat="1" applyFont="1" applyBorder="1" applyAlignment="1">
      <alignment vertical="center"/>
    </xf>
    <xf numFmtId="4" fontId="21" fillId="0" borderId="12" xfId="0" applyNumberFormat="1" applyFont="1" applyBorder="1" applyAlignment="1">
      <alignment vertical="center"/>
    </xf>
    <xf numFmtId="3" fontId="21" fillId="0" borderId="57" xfId="0" applyNumberFormat="1" applyFont="1" applyFill="1" applyBorder="1" applyAlignment="1">
      <alignment vertical="center"/>
    </xf>
    <xf numFmtId="4" fontId="23" fillId="14" borderId="10" xfId="0" applyNumberFormat="1" applyFont="1" applyFill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4" fontId="21" fillId="0" borderId="16" xfId="0" applyNumberFormat="1" applyFont="1" applyBorder="1" applyAlignment="1">
      <alignment horizontal="right" vertical="center"/>
    </xf>
    <xf numFmtId="4" fontId="24" fillId="0" borderId="26" xfId="0" applyNumberFormat="1" applyFont="1" applyBorder="1" applyAlignment="1">
      <alignment horizontal="right" vertical="center"/>
    </xf>
    <xf numFmtId="4" fontId="23" fillId="20" borderId="12" xfId="0" applyNumberFormat="1" applyFont="1" applyFill="1" applyBorder="1" applyAlignment="1">
      <alignment horizontal="right" vertical="center"/>
    </xf>
    <xf numFmtId="4" fontId="21" fillId="0" borderId="29" xfId="0" applyNumberFormat="1" applyFont="1" applyBorder="1" applyAlignment="1">
      <alignment horizontal="right" vertical="center"/>
    </xf>
    <xf numFmtId="4" fontId="21" fillId="0" borderId="42" xfId="0" applyNumberFormat="1" applyFont="1" applyBorder="1" applyAlignment="1">
      <alignment horizontal="right" vertical="center"/>
    </xf>
    <xf numFmtId="4" fontId="24" fillId="0" borderId="27" xfId="0" applyNumberFormat="1" applyFont="1" applyBorder="1" applyAlignment="1">
      <alignment horizontal="right" vertical="center"/>
    </xf>
    <xf numFmtId="4" fontId="23" fillId="15" borderId="33" xfId="0" applyNumberFormat="1" applyFont="1" applyFill="1" applyBorder="1" applyAlignment="1">
      <alignment horizontal="right" vertical="center"/>
    </xf>
    <xf numFmtId="4" fontId="24" fillId="15" borderId="36" xfId="0" applyNumberFormat="1" applyFont="1" applyFill="1" applyBorder="1" applyAlignment="1">
      <alignment horizontal="right" vertical="center"/>
    </xf>
    <xf numFmtId="4" fontId="21" fillId="0" borderId="33" xfId="0" applyNumberFormat="1" applyFont="1" applyBorder="1" applyAlignment="1">
      <alignment horizontal="right" vertical="center"/>
    </xf>
    <xf numFmtId="4" fontId="24" fillId="15" borderId="12" xfId="0" applyNumberFormat="1" applyFont="1" applyFill="1" applyBorder="1" applyAlignment="1">
      <alignment horizontal="right" vertical="center"/>
    </xf>
    <xf numFmtId="4" fontId="23" fillId="18" borderId="33" xfId="0" applyNumberFormat="1" applyFont="1" applyFill="1" applyBorder="1" applyAlignment="1">
      <alignment horizontal="right" vertical="center"/>
    </xf>
    <xf numFmtId="4" fontId="24" fillId="15" borderId="15" xfId="0" applyNumberFormat="1" applyFont="1" applyFill="1" applyBorder="1" applyAlignment="1">
      <alignment horizontal="right" vertical="center"/>
    </xf>
    <xf numFmtId="4" fontId="21" fillId="19" borderId="12" xfId="0" applyNumberFormat="1" applyFont="1" applyFill="1" applyBorder="1" applyAlignment="1">
      <alignment horizontal="right" vertical="center"/>
    </xf>
    <xf numFmtId="4" fontId="21" fillId="19" borderId="15" xfId="0" applyNumberFormat="1" applyFont="1" applyFill="1" applyBorder="1" applyAlignment="1">
      <alignment horizontal="right" vertical="center"/>
    </xf>
    <xf numFmtId="4" fontId="22" fillId="0" borderId="58" xfId="0" applyNumberFormat="1" applyFont="1" applyBorder="1" applyAlignment="1">
      <alignment horizontal="right" vertical="center"/>
    </xf>
    <xf numFmtId="4" fontId="21" fillId="0" borderId="59" xfId="0" applyNumberFormat="1" applyFont="1" applyBorder="1" applyAlignment="1">
      <alignment horizontal="right" vertical="center"/>
    </xf>
    <xf numFmtId="4" fontId="21" fillId="0" borderId="4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horizontal="right" vertical="center"/>
    </xf>
    <xf numFmtId="4" fontId="21" fillId="0" borderId="17" xfId="0" applyNumberFormat="1" applyFont="1" applyBorder="1" applyAlignment="1">
      <alignment horizontal="right" vertical="center"/>
    </xf>
    <xf numFmtId="4" fontId="24" fillId="0" borderId="60" xfId="0" applyNumberFormat="1" applyFont="1" applyBorder="1" applyAlignment="1">
      <alignment horizontal="right" vertical="center"/>
    </xf>
    <xf numFmtId="4" fontId="23" fillId="14" borderId="15" xfId="0" applyNumberFormat="1" applyFont="1" applyFill="1" applyBorder="1" applyAlignment="1">
      <alignment horizontal="right" vertical="center"/>
    </xf>
    <xf numFmtId="4" fontId="23" fillId="20" borderId="15" xfId="0" applyNumberFormat="1" applyFont="1" applyFill="1" applyBorder="1" applyAlignment="1">
      <alignment horizontal="right" vertical="center"/>
    </xf>
    <xf numFmtId="4" fontId="21" fillId="0" borderId="61" xfId="0" applyNumberFormat="1" applyFont="1" applyBorder="1" applyAlignment="1">
      <alignment horizontal="right" vertical="center"/>
    </xf>
    <xf numFmtId="4" fontId="21" fillId="0" borderId="62" xfId="0" applyNumberFormat="1" applyFont="1" applyBorder="1" applyAlignment="1">
      <alignment horizontal="right" vertical="center"/>
    </xf>
    <xf numFmtId="4" fontId="24" fillId="0" borderId="63" xfId="0" applyNumberFormat="1" applyFont="1" applyBorder="1" applyAlignment="1">
      <alignment horizontal="right" vertical="center"/>
    </xf>
    <xf numFmtId="4" fontId="23" fillId="15" borderId="64" xfId="0" applyNumberFormat="1" applyFont="1" applyFill="1" applyBorder="1" applyAlignment="1">
      <alignment horizontal="right" vertical="center"/>
    </xf>
    <xf numFmtId="4" fontId="23" fillId="12" borderId="15" xfId="0" applyNumberFormat="1" applyFont="1" applyFill="1" applyBorder="1" applyAlignment="1">
      <alignment horizontal="right" vertical="center"/>
    </xf>
    <xf numFmtId="4" fontId="21" fillId="19" borderId="64" xfId="0" applyNumberFormat="1" applyFont="1" applyFill="1" applyBorder="1" applyAlignment="1">
      <alignment horizontal="right" vertical="center"/>
    </xf>
    <xf numFmtId="4" fontId="21" fillId="0" borderId="58" xfId="0" applyNumberFormat="1" applyFont="1" applyBorder="1" applyAlignment="1">
      <alignment vertical="center"/>
    </xf>
    <xf numFmtId="4" fontId="21" fillId="0" borderId="65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4" fontId="21" fillId="0" borderId="64" xfId="0" applyNumberFormat="1" applyFont="1" applyBorder="1" applyAlignment="1">
      <alignment vertical="center"/>
    </xf>
    <xf numFmtId="4" fontId="21" fillId="0" borderId="66" xfId="0" applyNumberFormat="1" applyFont="1" applyBorder="1" applyAlignment="1">
      <alignment vertical="center"/>
    </xf>
    <xf numFmtId="4" fontId="23" fillId="18" borderId="58" xfId="0" applyNumberFormat="1" applyFont="1" applyFill="1" applyBorder="1" applyAlignment="1">
      <alignment horizontal="right" vertical="center"/>
    </xf>
    <xf numFmtId="3" fontId="21" fillId="0" borderId="5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7" fillId="19" borderId="47" xfId="0" quotePrefix="1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left" vertical="center" wrapText="1"/>
    </xf>
    <xf numFmtId="3" fontId="21" fillId="19" borderId="12" xfId="0" applyNumberFormat="1" applyFont="1" applyFill="1" applyBorder="1" applyAlignment="1">
      <alignment horizontal="right" vertical="center"/>
    </xf>
    <xf numFmtId="0" fontId="18" fillId="19" borderId="12" xfId="0" applyFont="1" applyFill="1" applyBorder="1" applyAlignment="1">
      <alignment horizontal="left" vertical="center" wrapText="1"/>
    </xf>
    <xf numFmtId="0" fontId="17" fillId="19" borderId="47" xfId="0" applyFont="1" applyFill="1" applyBorder="1" applyAlignment="1">
      <alignment horizontal="center" vertical="center"/>
    </xf>
    <xf numFmtId="4" fontId="21" fillId="0" borderId="33" xfId="0" applyNumberFormat="1" applyFont="1" applyBorder="1" applyAlignment="1">
      <alignment vertical="center"/>
    </xf>
    <xf numFmtId="4" fontId="23" fillId="12" borderId="12" xfId="0" applyNumberFormat="1" applyFont="1" applyFill="1" applyBorder="1" applyAlignment="1">
      <alignment horizontal="right" vertical="center"/>
    </xf>
    <xf numFmtId="4" fontId="21" fillId="19" borderId="33" xfId="0" applyNumberFormat="1" applyFont="1" applyFill="1" applyBorder="1" applyAlignment="1">
      <alignment horizontal="right" vertical="center"/>
    </xf>
    <xf numFmtId="4" fontId="22" fillId="0" borderId="33" xfId="0" applyNumberFormat="1" applyFont="1" applyBorder="1" applyAlignment="1">
      <alignment horizontal="right" vertical="center"/>
    </xf>
    <xf numFmtId="4" fontId="21" fillId="0" borderId="36" xfId="0" applyNumberFormat="1" applyFont="1" applyBorder="1" applyAlignment="1">
      <alignment horizontal="right" vertical="center"/>
    </xf>
    <xf numFmtId="4" fontId="21" fillId="0" borderId="37" xfId="0" applyNumberFormat="1" applyFont="1" applyBorder="1" applyAlignment="1">
      <alignment vertical="center"/>
    </xf>
    <xf numFmtId="0" fontId="17" fillId="12" borderId="11" xfId="0" applyFont="1" applyFill="1" applyBorder="1" applyAlignment="1">
      <alignment horizontal="center" vertical="center"/>
    </xf>
    <xf numFmtId="0" fontId="17" fillId="14" borderId="11" xfId="0" applyFont="1" applyFill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18" fillId="0" borderId="67" xfId="0" quotePrefix="1" applyFont="1" applyBorder="1" applyAlignment="1">
      <alignment horizontal="left" vertical="center" wrapText="1"/>
    </xf>
    <xf numFmtId="0" fontId="18" fillId="0" borderId="67" xfId="0" quotePrefix="1" applyFont="1" applyBorder="1" applyAlignment="1">
      <alignment horizontal="left" vertical="center"/>
    </xf>
    <xf numFmtId="0" fontId="18" fillId="0" borderId="67" xfId="0" applyFont="1" applyBorder="1" applyAlignment="1">
      <alignment horizontal="left" vertical="center"/>
    </xf>
    <xf numFmtId="0" fontId="18" fillId="0" borderId="68" xfId="0" quotePrefix="1" applyFont="1" applyBorder="1" applyAlignment="1">
      <alignment horizontal="left" vertical="center" wrapText="1"/>
    </xf>
    <xf numFmtId="0" fontId="18" fillId="0" borderId="69" xfId="0" quotePrefix="1" applyFont="1" applyBorder="1" applyAlignment="1">
      <alignment horizontal="left" vertical="center"/>
    </xf>
    <xf numFmtId="0" fontId="17" fillId="14" borderId="70" xfId="0" applyFont="1" applyFill="1" applyBorder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18" fillId="0" borderId="30" xfId="0" quotePrefix="1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 wrapText="1"/>
    </xf>
    <xf numFmtId="0" fontId="18" fillId="0" borderId="30" xfId="0" quotePrefix="1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25" fillId="0" borderId="28" xfId="0" quotePrefix="1" applyFont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left" vertical="center" wrapText="1"/>
    </xf>
    <xf numFmtId="0" fontId="17" fillId="15" borderId="71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19" borderId="13" xfId="0" applyFont="1" applyFill="1" applyBorder="1" applyAlignment="1">
      <alignment horizontal="left" vertical="center" wrapText="1"/>
    </xf>
    <xf numFmtId="0" fontId="18" fillId="19" borderId="70" xfId="0" applyFont="1" applyFill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3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/>
    </xf>
    <xf numFmtId="0" fontId="17" fillId="12" borderId="74" xfId="0" applyFont="1" applyFill="1" applyBorder="1" applyAlignment="1">
      <alignment horizontal="center" vertical="center"/>
    </xf>
    <xf numFmtId="4" fontId="23" fillId="18" borderId="13" xfId="0" applyNumberFormat="1" applyFont="1" applyFill="1" applyBorder="1" applyAlignment="1">
      <alignment horizontal="right" vertical="center" wrapText="1"/>
    </xf>
    <xf numFmtId="0" fontId="17" fillId="12" borderId="77" xfId="0" applyFont="1" applyFill="1" applyBorder="1" applyAlignment="1">
      <alignment horizontal="center" vertical="center"/>
    </xf>
    <xf numFmtId="0" fontId="17" fillId="12" borderId="7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17" fillId="12" borderId="79" xfId="0" applyFont="1" applyFill="1" applyBorder="1" applyAlignment="1">
      <alignment horizontal="center" vertical="center"/>
    </xf>
    <xf numFmtId="0" fontId="17" fillId="12" borderId="80" xfId="0" applyFont="1" applyFill="1" applyBorder="1" applyAlignment="1">
      <alignment horizontal="center" vertical="center"/>
    </xf>
    <xf numFmtId="0" fontId="31" fillId="17" borderId="0" xfId="0" applyFont="1" applyFill="1" applyAlignment="1">
      <alignment horizontal="center"/>
    </xf>
    <xf numFmtId="0" fontId="17" fillId="12" borderId="74" xfId="0" applyFont="1" applyFill="1" applyBorder="1" applyAlignment="1">
      <alignment horizontal="center" vertical="center"/>
    </xf>
    <xf numFmtId="0" fontId="17" fillId="12" borderId="75" xfId="0" applyFont="1" applyFill="1" applyBorder="1" applyAlignment="1">
      <alignment horizontal="center" vertical="center"/>
    </xf>
    <xf numFmtId="0" fontId="17" fillId="12" borderId="7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3B3B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C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7"/>
  <sheetViews>
    <sheetView tabSelected="1" topLeftCell="F1" zoomScaleNormal="100" workbookViewId="0">
      <pane ySplit="10" topLeftCell="A59" activePane="bottomLeft" state="frozen"/>
      <selection activeCell="I1" sqref="I1"/>
      <selection pane="bottomLeft" activeCell="L1" sqref="L1:R1"/>
    </sheetView>
  </sheetViews>
  <sheetFormatPr defaultRowHeight="14.25"/>
  <cols>
    <col min="1" max="1" width="5.375" customWidth="1"/>
    <col min="2" max="2" width="35" customWidth="1"/>
    <col min="3" max="3" width="14.5" hidden="1" customWidth="1"/>
    <col min="4" max="4" width="14.375" customWidth="1"/>
    <col min="5" max="18" width="11.625" customWidth="1"/>
    <col min="19" max="19" width="12.375" bestFit="1" customWidth="1"/>
  </cols>
  <sheetData>
    <row r="1" spans="1:18">
      <c r="L1" s="215"/>
      <c r="M1" s="215"/>
      <c r="N1" s="215"/>
      <c r="O1" s="215"/>
      <c r="P1" s="215"/>
      <c r="Q1" s="215"/>
      <c r="R1" s="215"/>
    </row>
    <row r="2" spans="1:18" ht="15">
      <c r="D2" s="171"/>
      <c r="L2" s="19"/>
      <c r="M2" s="215" t="s">
        <v>19</v>
      </c>
      <c r="N2" s="215"/>
      <c r="O2" s="215"/>
      <c r="P2" s="215"/>
      <c r="Q2" s="215"/>
      <c r="R2" s="215"/>
    </row>
    <row r="3" spans="1:18">
      <c r="K3" s="215" t="s">
        <v>141</v>
      </c>
      <c r="L3" s="215"/>
      <c r="M3" s="215"/>
      <c r="N3" s="215"/>
      <c r="O3" s="215"/>
      <c r="P3" s="215"/>
      <c r="Q3" s="215"/>
      <c r="R3" s="215"/>
    </row>
    <row r="4" spans="1:18">
      <c r="D4" s="171"/>
      <c r="H4" s="215" t="s">
        <v>135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</row>
    <row r="5" spans="1:18" ht="13.5" customHeight="1">
      <c r="L5" s="19"/>
      <c r="M5" s="215" t="s">
        <v>142</v>
      </c>
      <c r="N5" s="215"/>
      <c r="O5" s="215"/>
      <c r="P5" s="215"/>
      <c r="Q5" s="215"/>
      <c r="R5" s="215"/>
    </row>
    <row r="6" spans="1:18">
      <c r="L6" s="222"/>
      <c r="M6" s="222"/>
      <c r="N6" s="222"/>
      <c r="O6" s="222"/>
      <c r="P6" s="222"/>
      <c r="Q6" s="222"/>
      <c r="R6" s="222"/>
    </row>
    <row r="7" spans="1:18" ht="17.25" customHeight="1">
      <c r="A7" s="214" t="s">
        <v>136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</row>
    <row r="8" spans="1:18" ht="15" thickBot="1">
      <c r="H8" s="3" t="e">
        <f>SUM(H22,#REF!)</f>
        <v>#REF!</v>
      </c>
      <c r="I8" s="3" t="e">
        <f>SUM(I22,#REF!)</f>
        <v>#REF!</v>
      </c>
      <c r="J8" s="3" t="e">
        <f>SUM(J22,#REF!)</f>
        <v>#REF!</v>
      </c>
      <c r="K8" s="3" t="e">
        <f>SUM(K22,#REF!)</f>
        <v>#REF!</v>
      </c>
    </row>
    <row r="9" spans="1:18">
      <c r="A9" s="212" t="s">
        <v>0</v>
      </c>
      <c r="B9" s="216" t="s">
        <v>1</v>
      </c>
      <c r="C9" s="210"/>
      <c r="D9" s="219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1"/>
    </row>
    <row r="10" spans="1:18" ht="69" customHeight="1">
      <c r="A10" s="213"/>
      <c r="B10" s="217"/>
      <c r="C10" s="183"/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14</v>
      </c>
      <c r="L10" s="5" t="s">
        <v>15</v>
      </c>
      <c r="M10" s="6" t="s">
        <v>16</v>
      </c>
      <c r="N10" s="10" t="s">
        <v>17</v>
      </c>
      <c r="O10" s="10" t="s">
        <v>18</v>
      </c>
      <c r="P10" s="10" t="s">
        <v>20</v>
      </c>
      <c r="Q10" s="10" t="s">
        <v>21</v>
      </c>
      <c r="R10" s="20" t="s">
        <v>22</v>
      </c>
    </row>
    <row r="11" spans="1:18" ht="23.25" customHeight="1">
      <c r="A11" s="91">
        <v>1</v>
      </c>
      <c r="B11" s="30" t="s">
        <v>9</v>
      </c>
      <c r="C11" s="184"/>
      <c r="D11" s="134">
        <f t="shared" ref="D11:R11" si="0">SUM(D12,D19)</f>
        <v>41122023.539999999</v>
      </c>
      <c r="E11" s="134">
        <f t="shared" si="0"/>
        <v>39759730</v>
      </c>
      <c r="F11" s="134">
        <f t="shared" si="0"/>
        <v>37312030</v>
      </c>
      <c r="G11" s="57">
        <f t="shared" si="0"/>
        <v>35780582</v>
      </c>
      <c r="H11" s="57">
        <f t="shared" si="0"/>
        <v>35716700</v>
      </c>
      <c r="I11" s="57">
        <f t="shared" si="0"/>
        <v>34387584</v>
      </c>
      <c r="J11" s="57">
        <f t="shared" si="0"/>
        <v>34457000</v>
      </c>
      <c r="K11" s="57">
        <f t="shared" si="0"/>
        <v>34250000</v>
      </c>
      <c r="L11" s="57">
        <f t="shared" si="0"/>
        <v>34278000</v>
      </c>
      <c r="M11" s="57">
        <f t="shared" si="0"/>
        <v>34260000</v>
      </c>
      <c r="N11" s="57">
        <f t="shared" si="0"/>
        <v>34338000</v>
      </c>
      <c r="O11" s="57">
        <f t="shared" si="0"/>
        <v>34352000</v>
      </c>
      <c r="P11" s="57">
        <f t="shared" si="0"/>
        <v>34280000</v>
      </c>
      <c r="Q11" s="57">
        <f t="shared" si="0"/>
        <v>34295000</v>
      </c>
      <c r="R11" s="134">
        <f t="shared" si="0"/>
        <v>34295000</v>
      </c>
    </row>
    <row r="12" spans="1:18" ht="18.95" customHeight="1">
      <c r="A12" s="110" t="s">
        <v>92</v>
      </c>
      <c r="B12" s="31" t="s">
        <v>23</v>
      </c>
      <c r="C12" s="185"/>
      <c r="D12" s="135">
        <f>SUM(D13,D14,D15,D17,D18)</f>
        <v>38643892.439999998</v>
      </c>
      <c r="E12" s="135">
        <f>SUM(E13,E14,E15,E17,E18)</f>
        <v>36043430</v>
      </c>
      <c r="F12" s="135">
        <f t="shared" ref="F12:R12" si="1">SUM(F13,F14,F15,F17,F18)</f>
        <v>34794430</v>
      </c>
      <c r="G12" s="58">
        <f t="shared" si="1"/>
        <v>34980582</v>
      </c>
      <c r="H12" s="58">
        <f t="shared" si="1"/>
        <v>34916700</v>
      </c>
      <c r="I12" s="58">
        <f t="shared" si="1"/>
        <v>34187584</v>
      </c>
      <c r="J12" s="58">
        <f>SUM(J13,J14,J15,J17,J18)</f>
        <v>34257000</v>
      </c>
      <c r="K12" s="58">
        <f t="shared" si="1"/>
        <v>34200000</v>
      </c>
      <c r="L12" s="58">
        <f t="shared" si="1"/>
        <v>34228000</v>
      </c>
      <c r="M12" s="58">
        <f t="shared" si="1"/>
        <v>34210000</v>
      </c>
      <c r="N12" s="58">
        <f t="shared" si="1"/>
        <v>34288000</v>
      </c>
      <c r="O12" s="58">
        <f t="shared" si="1"/>
        <v>34302000</v>
      </c>
      <c r="P12" s="58">
        <f t="shared" si="1"/>
        <v>34230000</v>
      </c>
      <c r="Q12" s="58">
        <f t="shared" si="1"/>
        <v>34245000</v>
      </c>
      <c r="R12" s="153">
        <f t="shared" si="1"/>
        <v>34245000</v>
      </c>
    </row>
    <row r="13" spans="1:18" ht="27.75" customHeight="1">
      <c r="A13" s="111" t="s">
        <v>93</v>
      </c>
      <c r="B13" s="32" t="s">
        <v>24</v>
      </c>
      <c r="C13" s="186"/>
      <c r="D13" s="8">
        <v>6498092</v>
      </c>
      <c r="E13" s="8">
        <v>6841030</v>
      </c>
      <c r="F13" s="8">
        <v>6872830</v>
      </c>
      <c r="G13" s="27">
        <v>6710000</v>
      </c>
      <c r="H13" s="27">
        <v>5906116</v>
      </c>
      <c r="I13" s="27">
        <v>5997000</v>
      </c>
      <c r="J13" s="27">
        <v>6197000</v>
      </c>
      <c r="K13" s="27">
        <v>5800000</v>
      </c>
      <c r="L13" s="27">
        <v>5828000</v>
      </c>
      <c r="M13" s="27">
        <v>5620000</v>
      </c>
      <c r="N13" s="27">
        <v>5592000</v>
      </c>
      <c r="O13" s="27">
        <v>5572000</v>
      </c>
      <c r="P13" s="27">
        <v>5580000</v>
      </c>
      <c r="Q13" s="27">
        <v>5645000</v>
      </c>
      <c r="R13" s="18">
        <v>5405000</v>
      </c>
    </row>
    <row r="14" spans="1:18" ht="30" customHeight="1">
      <c r="A14" s="111" t="s">
        <v>94</v>
      </c>
      <c r="B14" s="32" t="s">
        <v>24</v>
      </c>
      <c r="C14" s="186"/>
      <c r="D14" s="8">
        <v>400000</v>
      </c>
      <c r="E14" s="8">
        <v>300000</v>
      </c>
      <c r="F14" s="8">
        <v>300000</v>
      </c>
      <c r="G14" s="27">
        <v>300000</v>
      </c>
      <c r="H14" s="27">
        <v>300000</v>
      </c>
      <c r="I14" s="27">
        <v>300000</v>
      </c>
      <c r="J14" s="27">
        <v>300000</v>
      </c>
      <c r="K14" s="27">
        <v>300000</v>
      </c>
      <c r="L14" s="27">
        <v>300000</v>
      </c>
      <c r="M14" s="27">
        <v>300000</v>
      </c>
      <c r="N14" s="27">
        <v>300000</v>
      </c>
      <c r="O14" s="27">
        <v>300000</v>
      </c>
      <c r="P14" s="27">
        <v>300000</v>
      </c>
      <c r="Q14" s="27">
        <v>300000</v>
      </c>
      <c r="R14" s="18">
        <v>300000</v>
      </c>
    </row>
    <row r="15" spans="1:18" ht="18.95" customHeight="1">
      <c r="A15" s="111" t="s">
        <v>95</v>
      </c>
      <c r="B15" s="33" t="s">
        <v>25</v>
      </c>
      <c r="C15" s="187"/>
      <c r="D15" s="8">
        <v>9744746.7799999993</v>
      </c>
      <c r="E15" s="8">
        <v>10537200</v>
      </c>
      <c r="F15" s="8">
        <v>9950000</v>
      </c>
      <c r="G15" s="27">
        <v>9940000</v>
      </c>
      <c r="H15" s="27">
        <v>9980000</v>
      </c>
      <c r="I15" s="27">
        <v>9980000</v>
      </c>
      <c r="J15" s="27">
        <v>9980000</v>
      </c>
      <c r="K15" s="27">
        <v>9840000</v>
      </c>
      <c r="L15" s="27">
        <v>9880000</v>
      </c>
      <c r="M15" s="27">
        <v>9920000</v>
      </c>
      <c r="N15" s="27">
        <v>9960000</v>
      </c>
      <c r="O15" s="27">
        <v>10000000</v>
      </c>
      <c r="P15" s="27">
        <v>10040000</v>
      </c>
      <c r="Q15" s="27">
        <v>10080000</v>
      </c>
      <c r="R15" s="18">
        <v>10120000</v>
      </c>
    </row>
    <row r="16" spans="1:18" ht="18.95" customHeight="1">
      <c r="A16" s="111" t="s">
        <v>96</v>
      </c>
      <c r="B16" s="34" t="s">
        <v>26</v>
      </c>
      <c r="C16" s="188"/>
      <c r="D16" s="8">
        <v>4424676</v>
      </c>
      <c r="E16" s="8">
        <v>4550000</v>
      </c>
      <c r="F16" s="8">
        <v>4560000</v>
      </c>
      <c r="G16" s="27">
        <v>4570000</v>
      </c>
      <c r="H16" s="27">
        <v>4580000</v>
      </c>
      <c r="I16" s="27">
        <v>4600000</v>
      </c>
      <c r="J16" s="27">
        <v>4650000</v>
      </c>
      <c r="K16" s="27">
        <v>4670000</v>
      </c>
      <c r="L16" s="27">
        <v>4700000</v>
      </c>
      <c r="M16" s="27">
        <v>4750000</v>
      </c>
      <c r="N16" s="27">
        <v>4760000</v>
      </c>
      <c r="O16" s="27">
        <v>4800000</v>
      </c>
      <c r="P16" s="27">
        <v>4850000</v>
      </c>
      <c r="Q16" s="27">
        <v>4860000</v>
      </c>
      <c r="R16" s="18">
        <v>4890000</v>
      </c>
    </row>
    <row r="17" spans="1:18" ht="18.95" customHeight="1">
      <c r="A17" s="111" t="s">
        <v>97</v>
      </c>
      <c r="B17" s="33" t="s">
        <v>27</v>
      </c>
      <c r="C17" s="187"/>
      <c r="D17" s="8">
        <v>7293975</v>
      </c>
      <c r="E17" s="8">
        <v>6464700</v>
      </c>
      <c r="F17" s="8">
        <v>6450000</v>
      </c>
      <c r="G17" s="27">
        <v>6500000</v>
      </c>
      <c r="H17" s="27">
        <v>7250000</v>
      </c>
      <c r="I17" s="27">
        <v>6600000</v>
      </c>
      <c r="J17" s="27">
        <v>6650000</v>
      </c>
      <c r="K17" s="27">
        <v>6700000</v>
      </c>
      <c r="L17" s="27">
        <v>6750000</v>
      </c>
      <c r="M17" s="27">
        <v>6800000</v>
      </c>
      <c r="N17" s="27">
        <v>6850000</v>
      </c>
      <c r="O17" s="27">
        <v>6860000</v>
      </c>
      <c r="P17" s="27">
        <v>6870000</v>
      </c>
      <c r="Q17" s="27">
        <v>6880000</v>
      </c>
      <c r="R17" s="18">
        <v>6900000</v>
      </c>
    </row>
    <row r="18" spans="1:18" ht="28.5" customHeight="1" thickBot="1">
      <c r="A18" s="112" t="s">
        <v>98</v>
      </c>
      <c r="B18" s="35" t="s">
        <v>28</v>
      </c>
      <c r="C18" s="189"/>
      <c r="D18" s="136">
        <v>14707078.66</v>
      </c>
      <c r="E18" s="136">
        <v>11900500</v>
      </c>
      <c r="F18" s="136">
        <v>11221600</v>
      </c>
      <c r="G18" s="59">
        <v>11530582</v>
      </c>
      <c r="H18" s="59">
        <v>11480584</v>
      </c>
      <c r="I18" s="59">
        <v>11310584</v>
      </c>
      <c r="J18" s="59">
        <v>11130000</v>
      </c>
      <c r="K18" s="59">
        <v>11560000</v>
      </c>
      <c r="L18" s="59">
        <v>11470000</v>
      </c>
      <c r="M18" s="59">
        <v>11570000</v>
      </c>
      <c r="N18" s="59">
        <v>11586000</v>
      </c>
      <c r="O18" s="59">
        <v>11570000</v>
      </c>
      <c r="P18" s="59">
        <v>11440000</v>
      </c>
      <c r="Q18" s="59">
        <v>11340000</v>
      </c>
      <c r="R18" s="154">
        <v>11520000</v>
      </c>
    </row>
    <row r="19" spans="1:18" ht="18.95" customHeight="1">
      <c r="A19" s="110" t="s">
        <v>99</v>
      </c>
      <c r="B19" s="31" t="s">
        <v>10</v>
      </c>
      <c r="C19" s="185"/>
      <c r="D19" s="137">
        <f>SUM(D20:D21)</f>
        <v>2478131.1</v>
      </c>
      <c r="E19" s="137">
        <f t="shared" ref="E19:R19" si="2">SUM(E20:E21)</f>
        <v>3716300</v>
      </c>
      <c r="F19" s="137">
        <f t="shared" si="2"/>
        <v>2517600</v>
      </c>
      <c r="G19" s="60">
        <f t="shared" si="2"/>
        <v>800000</v>
      </c>
      <c r="H19" s="60">
        <f t="shared" si="2"/>
        <v>800000</v>
      </c>
      <c r="I19" s="60">
        <f t="shared" si="2"/>
        <v>200000</v>
      </c>
      <c r="J19" s="60">
        <f t="shared" si="2"/>
        <v>200000</v>
      </c>
      <c r="K19" s="60">
        <f t="shared" si="2"/>
        <v>50000</v>
      </c>
      <c r="L19" s="60">
        <f t="shared" si="2"/>
        <v>50000</v>
      </c>
      <c r="M19" s="60">
        <f t="shared" si="2"/>
        <v>50000</v>
      </c>
      <c r="N19" s="60">
        <f t="shared" si="2"/>
        <v>50000</v>
      </c>
      <c r="O19" s="60">
        <f t="shared" si="2"/>
        <v>50000</v>
      </c>
      <c r="P19" s="60">
        <f t="shared" si="2"/>
        <v>50000</v>
      </c>
      <c r="Q19" s="60">
        <f t="shared" si="2"/>
        <v>50000</v>
      </c>
      <c r="R19" s="155">
        <f t="shared" si="2"/>
        <v>50000</v>
      </c>
    </row>
    <row r="20" spans="1:18" ht="18.95" customHeight="1">
      <c r="A20" s="113" t="s">
        <v>100</v>
      </c>
      <c r="B20" s="36" t="s">
        <v>30</v>
      </c>
      <c r="C20" s="190"/>
      <c r="D20" s="8">
        <v>677300</v>
      </c>
      <c r="E20" s="8">
        <v>550000</v>
      </c>
      <c r="F20" s="8">
        <v>550000</v>
      </c>
      <c r="G20" s="27">
        <v>300000</v>
      </c>
      <c r="H20" s="27">
        <v>300000</v>
      </c>
      <c r="I20" s="27">
        <v>200000</v>
      </c>
      <c r="J20" s="27">
        <v>200000</v>
      </c>
      <c r="K20" s="27">
        <v>50000</v>
      </c>
      <c r="L20" s="27">
        <v>50000</v>
      </c>
      <c r="M20" s="27">
        <v>50000</v>
      </c>
      <c r="N20" s="27">
        <v>50000</v>
      </c>
      <c r="O20" s="27">
        <v>50000</v>
      </c>
      <c r="P20" s="27">
        <v>50000</v>
      </c>
      <c r="Q20" s="27">
        <v>50000</v>
      </c>
      <c r="R20" s="18">
        <v>50000</v>
      </c>
    </row>
    <row r="21" spans="1:18" ht="27" customHeight="1">
      <c r="A21" s="114" t="s">
        <v>101</v>
      </c>
      <c r="B21" s="37" t="s">
        <v>29</v>
      </c>
      <c r="C21" s="186"/>
      <c r="D21" s="8">
        <v>1800831.1</v>
      </c>
      <c r="E21" s="8">
        <v>3166300</v>
      </c>
      <c r="F21" s="8">
        <v>1967600</v>
      </c>
      <c r="G21" s="27">
        <v>500000</v>
      </c>
      <c r="H21" s="27">
        <v>500000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18">
        <v>0</v>
      </c>
    </row>
    <row r="22" spans="1:18" ht="27" customHeight="1">
      <c r="A22" s="92">
        <v>2</v>
      </c>
      <c r="B22" s="38" t="s">
        <v>31</v>
      </c>
      <c r="C22" s="191"/>
      <c r="D22" s="128">
        <f>SUM(D23,D30)</f>
        <v>43303856.310000002</v>
      </c>
      <c r="E22" s="128">
        <f t="shared" ref="E22:R22" si="3">SUM(E23,E30)</f>
        <v>39759730</v>
      </c>
      <c r="F22" s="128">
        <f t="shared" si="3"/>
        <v>36132030</v>
      </c>
      <c r="G22" s="129">
        <f t="shared" si="3"/>
        <v>34140582</v>
      </c>
      <c r="H22" s="129">
        <f t="shared" si="3"/>
        <v>33476700</v>
      </c>
      <c r="I22" s="129">
        <f t="shared" si="3"/>
        <v>32627584</v>
      </c>
      <c r="J22" s="129">
        <f t="shared" si="3"/>
        <v>32757000</v>
      </c>
      <c r="K22" s="129">
        <f t="shared" si="3"/>
        <v>32550000</v>
      </c>
      <c r="L22" s="129">
        <f t="shared" si="3"/>
        <v>32578000</v>
      </c>
      <c r="M22" s="129">
        <f t="shared" si="3"/>
        <v>32560000</v>
      </c>
      <c r="N22" s="129">
        <f t="shared" si="3"/>
        <v>32638000</v>
      </c>
      <c r="O22" s="129">
        <f t="shared" si="3"/>
        <v>32555025</v>
      </c>
      <c r="P22" s="129">
        <f t="shared" si="3"/>
        <v>33060000</v>
      </c>
      <c r="Q22" s="129">
        <f t="shared" si="3"/>
        <v>32895000</v>
      </c>
      <c r="R22" s="156">
        <f t="shared" si="3"/>
        <v>34281379.590000004</v>
      </c>
    </row>
    <row r="23" spans="1:18" ht="24.75" customHeight="1">
      <c r="A23" s="115" t="s">
        <v>102</v>
      </c>
      <c r="B23" s="39" t="s">
        <v>32</v>
      </c>
      <c r="C23" s="192"/>
      <c r="D23" s="138">
        <v>37506248.810000002</v>
      </c>
      <c r="E23" s="138">
        <v>31918000</v>
      </c>
      <c r="F23" s="138">
        <v>30886000</v>
      </c>
      <c r="G23" s="127">
        <v>30870882</v>
      </c>
      <c r="H23" s="127">
        <v>30737000</v>
      </c>
      <c r="I23" s="127">
        <v>30619000</v>
      </c>
      <c r="J23" s="127">
        <v>30808000</v>
      </c>
      <c r="K23" s="127">
        <v>31099000</v>
      </c>
      <c r="L23" s="127">
        <v>31092000</v>
      </c>
      <c r="M23" s="127">
        <v>31086000</v>
      </c>
      <c r="N23" s="127">
        <v>31131000</v>
      </c>
      <c r="O23" s="127">
        <v>31139000</v>
      </c>
      <c r="P23" s="127">
        <v>31032000</v>
      </c>
      <c r="Q23" s="127">
        <v>30995000</v>
      </c>
      <c r="R23" s="157">
        <v>30995000</v>
      </c>
    </row>
    <row r="24" spans="1:18" ht="18.95" customHeight="1">
      <c r="A24" s="116" t="s">
        <v>103</v>
      </c>
      <c r="B24" s="40" t="s">
        <v>33</v>
      </c>
      <c r="C24" s="193"/>
      <c r="D24" s="139">
        <v>0</v>
      </c>
      <c r="E24" s="139">
        <v>0</v>
      </c>
      <c r="F24" s="139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5">
        <v>0</v>
      </c>
      <c r="N24" s="66">
        <v>0</v>
      </c>
      <c r="O24" s="65">
        <v>0</v>
      </c>
      <c r="P24" s="65">
        <v>0</v>
      </c>
      <c r="Q24" s="65">
        <v>0</v>
      </c>
      <c r="R24" s="158">
        <v>0</v>
      </c>
    </row>
    <row r="25" spans="1:18" ht="39.75" customHeight="1">
      <c r="A25" s="116" t="s">
        <v>104</v>
      </c>
      <c r="B25" s="41" t="s">
        <v>34</v>
      </c>
      <c r="C25" s="194"/>
      <c r="D25" s="139">
        <v>0</v>
      </c>
      <c r="E25" s="139">
        <v>0</v>
      </c>
      <c r="F25" s="139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>
        <v>0</v>
      </c>
      <c r="R25" s="158">
        <v>0</v>
      </c>
    </row>
    <row r="26" spans="1:18" ht="18.95" customHeight="1">
      <c r="A26" s="116" t="s">
        <v>105</v>
      </c>
      <c r="B26" s="40" t="s">
        <v>35</v>
      </c>
      <c r="C26" s="193"/>
      <c r="D26" s="139">
        <v>594733.99</v>
      </c>
      <c r="E26" s="139">
        <v>728000</v>
      </c>
      <c r="F26" s="139">
        <v>686000</v>
      </c>
      <c r="G26" s="63">
        <v>638000</v>
      </c>
      <c r="H26" s="63">
        <v>587000</v>
      </c>
      <c r="I26" s="63">
        <v>519000</v>
      </c>
      <c r="J26" s="63">
        <v>458000</v>
      </c>
      <c r="K26" s="63">
        <v>399000</v>
      </c>
      <c r="L26" s="63">
        <v>342000</v>
      </c>
      <c r="M26" s="63">
        <v>286000</v>
      </c>
      <c r="N26" s="63">
        <v>231000</v>
      </c>
      <c r="O26" s="63">
        <v>175000</v>
      </c>
      <c r="P26" s="63">
        <v>118000</v>
      </c>
      <c r="Q26" s="64">
        <v>61000</v>
      </c>
      <c r="R26" s="158">
        <v>61000</v>
      </c>
    </row>
    <row r="27" spans="1:18" ht="27.75" customHeight="1">
      <c r="A27" s="116" t="s">
        <v>106</v>
      </c>
      <c r="B27" s="42" t="s">
        <v>36</v>
      </c>
      <c r="C27" s="195"/>
      <c r="D27" s="139">
        <v>594733.99</v>
      </c>
      <c r="E27" s="139">
        <v>728000</v>
      </c>
      <c r="F27" s="139">
        <v>686000</v>
      </c>
      <c r="G27" s="63">
        <v>638000</v>
      </c>
      <c r="H27" s="63">
        <v>587000</v>
      </c>
      <c r="I27" s="63">
        <v>519000</v>
      </c>
      <c r="J27" s="63">
        <v>458000</v>
      </c>
      <c r="K27" s="63">
        <v>399000</v>
      </c>
      <c r="L27" s="63">
        <v>342000</v>
      </c>
      <c r="M27" s="63">
        <v>286000</v>
      </c>
      <c r="N27" s="63">
        <v>231000</v>
      </c>
      <c r="O27" s="63">
        <v>175000</v>
      </c>
      <c r="P27" s="63">
        <v>118000</v>
      </c>
      <c r="Q27" s="64">
        <v>61000</v>
      </c>
      <c r="R27" s="158">
        <v>61000</v>
      </c>
    </row>
    <row r="28" spans="1:18" ht="99.75" customHeight="1">
      <c r="A28" s="116" t="s">
        <v>107</v>
      </c>
      <c r="B28" s="41" t="s">
        <v>38</v>
      </c>
      <c r="C28" s="194"/>
      <c r="D28" s="139">
        <v>0</v>
      </c>
      <c r="E28" s="139">
        <v>0</v>
      </c>
      <c r="F28" s="139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4">
        <v>0</v>
      </c>
      <c r="R28" s="158">
        <v>0</v>
      </c>
    </row>
    <row r="29" spans="1:18" ht="54.75" customHeight="1" thickBot="1">
      <c r="A29" s="117" t="s">
        <v>108</v>
      </c>
      <c r="B29" s="88" t="s">
        <v>37</v>
      </c>
      <c r="C29" s="196"/>
      <c r="D29" s="140">
        <v>0</v>
      </c>
      <c r="E29" s="140">
        <v>0</v>
      </c>
      <c r="F29" s="140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90">
        <v>0</v>
      </c>
      <c r="R29" s="159">
        <v>0</v>
      </c>
    </row>
    <row r="30" spans="1:18" ht="18.95" customHeight="1">
      <c r="A30" s="110" t="s">
        <v>109</v>
      </c>
      <c r="B30" s="87" t="s">
        <v>39</v>
      </c>
      <c r="C30" s="197"/>
      <c r="D30" s="141">
        <v>5797607.5</v>
      </c>
      <c r="E30" s="141">
        <v>7841730</v>
      </c>
      <c r="F30" s="141">
        <v>5246030</v>
      </c>
      <c r="G30" s="61">
        <v>3269700</v>
      </c>
      <c r="H30" s="61">
        <v>2739700</v>
      </c>
      <c r="I30" s="61">
        <v>2008584</v>
      </c>
      <c r="J30" s="61">
        <v>1949000</v>
      </c>
      <c r="K30" s="61">
        <v>1451000</v>
      </c>
      <c r="L30" s="61">
        <v>1486000</v>
      </c>
      <c r="M30" s="61">
        <v>1474000</v>
      </c>
      <c r="N30" s="61">
        <v>1507000</v>
      </c>
      <c r="O30" s="61">
        <v>1416025</v>
      </c>
      <c r="P30" s="61">
        <v>2028000</v>
      </c>
      <c r="Q30" s="62">
        <v>1900000</v>
      </c>
      <c r="R30" s="160">
        <v>3286379.59</v>
      </c>
    </row>
    <row r="31" spans="1:18" ht="30.75" customHeight="1">
      <c r="A31" s="93">
        <v>3</v>
      </c>
      <c r="B31" s="43" t="s">
        <v>40</v>
      </c>
      <c r="C31" s="198"/>
      <c r="D31" s="142">
        <f t="shared" ref="D31:R31" si="4">D11-D22</f>
        <v>-2181832.7700000033</v>
      </c>
      <c r="E31" s="142">
        <f t="shared" si="4"/>
        <v>0</v>
      </c>
      <c r="F31" s="142">
        <f t="shared" si="4"/>
        <v>1180000</v>
      </c>
      <c r="G31" s="67">
        <f t="shared" si="4"/>
        <v>1640000</v>
      </c>
      <c r="H31" s="67">
        <f t="shared" si="4"/>
        <v>2240000</v>
      </c>
      <c r="I31" s="67">
        <f t="shared" si="4"/>
        <v>1760000</v>
      </c>
      <c r="J31" s="67">
        <f t="shared" si="4"/>
        <v>1700000</v>
      </c>
      <c r="K31" s="67">
        <f t="shared" si="4"/>
        <v>1700000</v>
      </c>
      <c r="L31" s="68">
        <f t="shared" si="4"/>
        <v>1700000</v>
      </c>
      <c r="M31" s="68">
        <f t="shared" si="4"/>
        <v>1700000</v>
      </c>
      <c r="N31" s="68">
        <f t="shared" si="4"/>
        <v>1700000</v>
      </c>
      <c r="O31" s="68">
        <f t="shared" si="4"/>
        <v>1796975</v>
      </c>
      <c r="P31" s="68">
        <f t="shared" si="4"/>
        <v>1220000</v>
      </c>
      <c r="Q31" s="69">
        <f t="shared" si="4"/>
        <v>1400000</v>
      </c>
      <c r="R31" s="161">
        <f t="shared" si="4"/>
        <v>13620.409999996424</v>
      </c>
    </row>
    <row r="32" spans="1:18" ht="30.75" customHeight="1">
      <c r="A32" s="94">
        <v>4</v>
      </c>
      <c r="B32" s="44" t="s">
        <v>41</v>
      </c>
      <c r="C32" s="199"/>
      <c r="D32" s="143">
        <f>SUM(D33,D35,D37,D39)</f>
        <v>3590210.45</v>
      </c>
      <c r="E32" s="143">
        <f t="shared" ref="E32:R32" si="5">SUM(E33,E35,E37,E39)</f>
        <v>535986</v>
      </c>
      <c r="F32" s="143">
        <f t="shared" si="5"/>
        <v>0</v>
      </c>
      <c r="G32" s="70">
        <f t="shared" si="5"/>
        <v>0</v>
      </c>
      <c r="H32" s="70">
        <f t="shared" si="5"/>
        <v>0</v>
      </c>
      <c r="I32" s="70">
        <f t="shared" si="5"/>
        <v>0</v>
      </c>
      <c r="J32" s="70">
        <f t="shared" si="5"/>
        <v>0</v>
      </c>
      <c r="K32" s="70">
        <f t="shared" si="5"/>
        <v>0</v>
      </c>
      <c r="L32" s="70">
        <f t="shared" si="5"/>
        <v>0</v>
      </c>
      <c r="M32" s="70">
        <f t="shared" si="5"/>
        <v>0</v>
      </c>
      <c r="N32" s="70">
        <f t="shared" si="5"/>
        <v>0</v>
      </c>
      <c r="O32" s="70">
        <f t="shared" si="5"/>
        <v>0</v>
      </c>
      <c r="P32" s="70">
        <f t="shared" si="5"/>
        <v>0</v>
      </c>
      <c r="Q32" s="70">
        <f t="shared" si="5"/>
        <v>0</v>
      </c>
      <c r="R32" s="143">
        <f t="shared" si="5"/>
        <v>0</v>
      </c>
    </row>
    <row r="33" spans="1:19" ht="24.75" customHeight="1">
      <c r="A33" s="118" t="s">
        <v>110</v>
      </c>
      <c r="B33" s="45" t="s">
        <v>42</v>
      </c>
      <c r="C33" s="200"/>
      <c r="D33" s="144">
        <v>0</v>
      </c>
      <c r="E33" s="144">
        <v>0</v>
      </c>
      <c r="F33" s="144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">
        <v>0</v>
      </c>
      <c r="M33" s="72">
        <v>0</v>
      </c>
      <c r="N33" s="7">
        <v>0</v>
      </c>
      <c r="O33" s="7">
        <v>0</v>
      </c>
      <c r="P33" s="7">
        <v>0</v>
      </c>
      <c r="Q33" s="7">
        <v>0</v>
      </c>
      <c r="R33" s="18">
        <v>0</v>
      </c>
    </row>
    <row r="34" spans="1:19" ht="24.75" customHeight="1">
      <c r="A34" s="119" t="s">
        <v>111</v>
      </c>
      <c r="B34" s="46" t="s">
        <v>43</v>
      </c>
      <c r="C34" s="46"/>
      <c r="D34" s="8">
        <v>0</v>
      </c>
      <c r="E34" s="8">
        <v>0</v>
      </c>
      <c r="F34" s="8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18">
        <v>0</v>
      </c>
    </row>
    <row r="35" spans="1:19" ht="24.75" customHeight="1">
      <c r="A35" s="119" t="s">
        <v>112</v>
      </c>
      <c r="B35" s="47" t="s">
        <v>44</v>
      </c>
      <c r="C35" s="47"/>
      <c r="D35" s="8">
        <v>607448.6</v>
      </c>
      <c r="E35" s="8">
        <v>0</v>
      </c>
      <c r="F35" s="8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18">
        <v>0</v>
      </c>
    </row>
    <row r="36" spans="1:19" ht="24.75" customHeight="1">
      <c r="A36" s="119" t="s">
        <v>113</v>
      </c>
      <c r="B36" s="46" t="s">
        <v>45</v>
      </c>
      <c r="C36" s="46"/>
      <c r="D36" s="8">
        <v>0</v>
      </c>
      <c r="E36" s="8">
        <v>0</v>
      </c>
      <c r="F36" s="8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18">
        <v>0</v>
      </c>
    </row>
    <row r="37" spans="1:19" ht="26.25" customHeight="1">
      <c r="A37" s="119" t="s">
        <v>114</v>
      </c>
      <c r="B37" s="47" t="s">
        <v>46</v>
      </c>
      <c r="C37" s="47"/>
      <c r="D37" s="8">
        <v>2927761.85</v>
      </c>
      <c r="E37" s="8">
        <v>535986</v>
      </c>
      <c r="F37" s="8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18">
        <v>0</v>
      </c>
    </row>
    <row r="38" spans="1:19" ht="26.25" customHeight="1">
      <c r="A38" s="119" t="s">
        <v>115</v>
      </c>
      <c r="B38" s="46" t="s">
        <v>45</v>
      </c>
      <c r="C38" s="46"/>
      <c r="D38" s="8">
        <v>2181832.77</v>
      </c>
      <c r="E38" s="8">
        <v>0</v>
      </c>
      <c r="F38" s="8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18">
        <v>0</v>
      </c>
    </row>
    <row r="39" spans="1:19" ht="26.25" customHeight="1">
      <c r="A39" s="119" t="s">
        <v>116</v>
      </c>
      <c r="B39" s="47" t="s">
        <v>47</v>
      </c>
      <c r="C39" s="47"/>
      <c r="D39" s="8">
        <v>55000</v>
      </c>
      <c r="E39" s="8">
        <v>0</v>
      </c>
      <c r="F39" s="8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18">
        <v>0</v>
      </c>
    </row>
    <row r="40" spans="1:19" ht="26.25" customHeight="1">
      <c r="A40" s="119" t="s">
        <v>117</v>
      </c>
      <c r="B40" s="46" t="s">
        <v>45</v>
      </c>
      <c r="C40" s="46"/>
      <c r="D40" s="8">
        <v>0</v>
      </c>
      <c r="E40" s="8">
        <v>0</v>
      </c>
      <c r="F40" s="8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18">
        <v>0</v>
      </c>
    </row>
    <row r="41" spans="1:19" ht="30" customHeight="1">
      <c r="A41" s="95">
        <v>5</v>
      </c>
      <c r="B41" s="48" t="s">
        <v>48</v>
      </c>
      <c r="C41" s="48"/>
      <c r="D41" s="145">
        <f>SUM(D42,D46)</f>
        <v>1408377.68</v>
      </c>
      <c r="E41" s="145">
        <f t="shared" ref="E41:R41" si="6">SUM(E42,E46)</f>
        <v>535986</v>
      </c>
      <c r="F41" s="145">
        <f t="shared" si="6"/>
        <v>1180000</v>
      </c>
      <c r="G41" s="73">
        <f t="shared" si="6"/>
        <v>1640000</v>
      </c>
      <c r="H41" s="73">
        <f t="shared" si="6"/>
        <v>2240000</v>
      </c>
      <c r="I41" s="73">
        <f t="shared" si="6"/>
        <v>1760000</v>
      </c>
      <c r="J41" s="73">
        <f t="shared" si="6"/>
        <v>1700000</v>
      </c>
      <c r="K41" s="73">
        <f t="shared" si="6"/>
        <v>1700000</v>
      </c>
      <c r="L41" s="73">
        <f t="shared" si="6"/>
        <v>1700000</v>
      </c>
      <c r="M41" s="73">
        <f t="shared" si="6"/>
        <v>1700000</v>
      </c>
      <c r="N41" s="73">
        <f t="shared" si="6"/>
        <v>1700000</v>
      </c>
      <c r="O41" s="73">
        <f t="shared" si="6"/>
        <v>1796975</v>
      </c>
      <c r="P41" s="73">
        <f t="shared" si="6"/>
        <v>1220000</v>
      </c>
      <c r="Q41" s="73">
        <f t="shared" si="6"/>
        <v>1400000</v>
      </c>
      <c r="R41" s="147">
        <f t="shared" si="6"/>
        <v>13620.41</v>
      </c>
    </row>
    <row r="42" spans="1:19" ht="39" customHeight="1">
      <c r="A42" s="172" t="s">
        <v>118</v>
      </c>
      <c r="B42" s="173" t="s">
        <v>49</v>
      </c>
      <c r="C42" s="173"/>
      <c r="D42" s="148">
        <v>1353377.68</v>
      </c>
      <c r="E42" s="148">
        <v>535986</v>
      </c>
      <c r="F42" s="148">
        <v>1180000</v>
      </c>
      <c r="G42" s="174">
        <v>1640000</v>
      </c>
      <c r="H42" s="174">
        <v>2240000</v>
      </c>
      <c r="I42" s="174">
        <v>1760000</v>
      </c>
      <c r="J42" s="174">
        <v>1700000</v>
      </c>
      <c r="K42" s="174">
        <v>1700000</v>
      </c>
      <c r="L42" s="174">
        <v>1700000</v>
      </c>
      <c r="M42" s="174">
        <v>1700000</v>
      </c>
      <c r="N42" s="174">
        <v>1700000</v>
      </c>
      <c r="O42" s="174">
        <v>1796975</v>
      </c>
      <c r="P42" s="174">
        <v>1220000</v>
      </c>
      <c r="Q42" s="174">
        <v>1400000</v>
      </c>
      <c r="R42" s="149">
        <v>13620.41</v>
      </c>
    </row>
    <row r="43" spans="1:19" ht="41.25" customHeight="1">
      <c r="A43" s="172" t="s">
        <v>119</v>
      </c>
      <c r="B43" s="175" t="s">
        <v>50</v>
      </c>
      <c r="C43" s="175"/>
      <c r="D43" s="148">
        <v>0</v>
      </c>
      <c r="E43" s="148">
        <v>0</v>
      </c>
      <c r="F43" s="148">
        <v>0</v>
      </c>
      <c r="G43" s="174"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174">
        <v>0</v>
      </c>
      <c r="N43" s="174">
        <v>0</v>
      </c>
      <c r="O43" s="174">
        <v>0</v>
      </c>
      <c r="P43" s="174">
        <v>0</v>
      </c>
      <c r="Q43" s="174">
        <v>0</v>
      </c>
      <c r="R43" s="149">
        <v>0</v>
      </c>
    </row>
    <row r="44" spans="1:19" ht="40.5" customHeight="1">
      <c r="A44" s="176" t="s">
        <v>120</v>
      </c>
      <c r="B44" s="175" t="s">
        <v>51</v>
      </c>
      <c r="C44" s="175"/>
      <c r="D44" s="148">
        <v>0</v>
      </c>
      <c r="E44" s="148">
        <v>0</v>
      </c>
      <c r="F44" s="148">
        <v>0</v>
      </c>
      <c r="G44" s="174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  <c r="N44" s="174">
        <v>0</v>
      </c>
      <c r="O44" s="174">
        <v>0</v>
      </c>
      <c r="P44" s="174">
        <v>0</v>
      </c>
      <c r="Q44" s="174">
        <v>0</v>
      </c>
      <c r="R44" s="149">
        <v>0</v>
      </c>
    </row>
    <row r="45" spans="1:19" ht="40.5" customHeight="1">
      <c r="A45" s="176" t="s">
        <v>121</v>
      </c>
      <c r="B45" s="175" t="s">
        <v>52</v>
      </c>
      <c r="C45" s="175"/>
      <c r="D45" s="148">
        <v>0</v>
      </c>
      <c r="E45" s="148">
        <v>0</v>
      </c>
      <c r="F45" s="148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74">
        <v>0</v>
      </c>
      <c r="Q45" s="174">
        <v>0</v>
      </c>
      <c r="R45" s="149">
        <v>0</v>
      </c>
    </row>
    <row r="46" spans="1:19" ht="24.75" customHeight="1">
      <c r="A46" s="172" t="s">
        <v>122</v>
      </c>
      <c r="B46" s="173" t="s">
        <v>53</v>
      </c>
      <c r="C46" s="173"/>
      <c r="D46" s="148">
        <v>55000</v>
      </c>
      <c r="E46" s="148">
        <v>0</v>
      </c>
      <c r="F46" s="148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74">
        <v>0</v>
      </c>
      <c r="Q46" s="174">
        <v>0</v>
      </c>
      <c r="R46" s="149">
        <v>0</v>
      </c>
    </row>
    <row r="47" spans="1:19" ht="31.5" customHeight="1">
      <c r="A47" s="96">
        <v>6</v>
      </c>
      <c r="B47" s="49" t="s">
        <v>54</v>
      </c>
      <c r="C47" s="49"/>
      <c r="D47" s="178">
        <f t="shared" ref="D47:R47" si="7">D31+D32-D41</f>
        <v>-3.0267983675003052E-9</v>
      </c>
      <c r="E47" s="178">
        <f t="shared" si="7"/>
        <v>0</v>
      </c>
      <c r="F47" s="178">
        <f t="shared" si="7"/>
        <v>0</v>
      </c>
      <c r="G47" s="74">
        <f t="shared" si="7"/>
        <v>0</v>
      </c>
      <c r="H47" s="74">
        <f t="shared" si="7"/>
        <v>0</v>
      </c>
      <c r="I47" s="74">
        <f t="shared" si="7"/>
        <v>0</v>
      </c>
      <c r="J47" s="74">
        <f t="shared" si="7"/>
        <v>0</v>
      </c>
      <c r="K47" s="74">
        <f t="shared" si="7"/>
        <v>0</v>
      </c>
      <c r="L47" s="74">
        <f t="shared" si="7"/>
        <v>0</v>
      </c>
      <c r="M47" s="74">
        <f t="shared" si="7"/>
        <v>0</v>
      </c>
      <c r="N47" s="74">
        <f t="shared" si="7"/>
        <v>0</v>
      </c>
      <c r="O47" s="74">
        <f t="shared" si="7"/>
        <v>0</v>
      </c>
      <c r="P47" s="74">
        <f t="shared" si="7"/>
        <v>0</v>
      </c>
      <c r="Q47" s="74">
        <f t="shared" si="7"/>
        <v>0</v>
      </c>
      <c r="R47" s="162">
        <f t="shared" si="7"/>
        <v>-3.5761331673711538E-9</v>
      </c>
    </row>
    <row r="48" spans="1:19" ht="30.75" customHeight="1">
      <c r="A48" s="97">
        <v>7</v>
      </c>
      <c r="B48" s="50" t="s">
        <v>55</v>
      </c>
      <c r="C48" s="211">
        <v>18176211.239999998</v>
      </c>
      <c r="D48" s="146">
        <f>C48+D37-D42+D87-D88</f>
        <v>19750595.41</v>
      </c>
      <c r="E48" s="146">
        <f>D48+E37-E42+E87-E88</f>
        <v>19750595.41</v>
      </c>
      <c r="F48" s="146">
        <f t="shared" ref="F48:R48" si="8">E48+F37-F42</f>
        <v>18570595.41</v>
      </c>
      <c r="G48" s="146">
        <f t="shared" si="8"/>
        <v>16930595.41</v>
      </c>
      <c r="H48" s="146">
        <f t="shared" si="8"/>
        <v>14690595.41</v>
      </c>
      <c r="I48" s="146">
        <f t="shared" si="8"/>
        <v>12930595.41</v>
      </c>
      <c r="J48" s="146">
        <f t="shared" si="8"/>
        <v>11230595.41</v>
      </c>
      <c r="K48" s="146">
        <f t="shared" si="8"/>
        <v>9530595.4100000001</v>
      </c>
      <c r="L48" s="146">
        <f t="shared" si="8"/>
        <v>7830595.4100000001</v>
      </c>
      <c r="M48" s="146">
        <f t="shared" si="8"/>
        <v>6130595.4100000001</v>
      </c>
      <c r="N48" s="146">
        <f t="shared" si="8"/>
        <v>4430595.41</v>
      </c>
      <c r="O48" s="146">
        <f t="shared" si="8"/>
        <v>2633620.41</v>
      </c>
      <c r="P48" s="146">
        <f t="shared" si="8"/>
        <v>1413620.4100000001</v>
      </c>
      <c r="Q48" s="146">
        <f t="shared" si="8"/>
        <v>13620.410000000149</v>
      </c>
      <c r="R48" s="169">
        <f t="shared" si="8"/>
        <v>1.4915713109076023E-10</v>
      </c>
      <c r="S48" s="21"/>
    </row>
    <row r="49" spans="1:19" ht="64.5" customHeight="1">
      <c r="A49" s="98"/>
      <c r="B49" s="51" t="s">
        <v>56</v>
      </c>
      <c r="C49" s="201"/>
      <c r="D49" s="179">
        <v>0</v>
      </c>
      <c r="E49" s="179">
        <v>0</v>
      </c>
      <c r="F49" s="179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163">
        <v>0</v>
      </c>
      <c r="S49" s="21"/>
    </row>
    <row r="50" spans="1:19" ht="26.25" customHeight="1">
      <c r="A50" s="98"/>
      <c r="B50" s="51" t="s">
        <v>57</v>
      </c>
      <c r="C50" s="201"/>
      <c r="D50" s="179">
        <v>0</v>
      </c>
      <c r="E50" s="179">
        <v>0</v>
      </c>
      <c r="F50" s="179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163">
        <v>0</v>
      </c>
      <c r="S50" s="21"/>
    </row>
    <row r="51" spans="1:19" ht="28.5" customHeight="1">
      <c r="A51" s="98"/>
      <c r="B51" s="51" t="s">
        <v>137</v>
      </c>
      <c r="C51" s="202"/>
      <c r="D51" s="148">
        <f t="shared" ref="D51:R51" si="9">D12-D23</f>
        <v>1137643.6299999952</v>
      </c>
      <c r="E51" s="148">
        <f t="shared" si="9"/>
        <v>4125430</v>
      </c>
      <c r="F51" s="148">
        <f t="shared" si="9"/>
        <v>3908430</v>
      </c>
      <c r="G51" s="148">
        <f t="shared" si="9"/>
        <v>4109700</v>
      </c>
      <c r="H51" s="148">
        <f t="shared" si="9"/>
        <v>4179700</v>
      </c>
      <c r="I51" s="148">
        <f t="shared" si="9"/>
        <v>3568584</v>
      </c>
      <c r="J51" s="148">
        <f t="shared" si="9"/>
        <v>3449000</v>
      </c>
      <c r="K51" s="148">
        <f t="shared" si="9"/>
        <v>3101000</v>
      </c>
      <c r="L51" s="148">
        <f t="shared" si="9"/>
        <v>3136000</v>
      </c>
      <c r="M51" s="148">
        <f t="shared" si="9"/>
        <v>3124000</v>
      </c>
      <c r="N51" s="148">
        <f t="shared" si="9"/>
        <v>3157000</v>
      </c>
      <c r="O51" s="148">
        <f t="shared" si="9"/>
        <v>3163000</v>
      </c>
      <c r="P51" s="148">
        <f t="shared" si="9"/>
        <v>3198000</v>
      </c>
      <c r="Q51" s="148">
        <f t="shared" si="9"/>
        <v>3250000</v>
      </c>
      <c r="R51" s="149">
        <f t="shared" si="9"/>
        <v>3250000</v>
      </c>
      <c r="S51" s="21"/>
    </row>
    <row r="52" spans="1:19" ht="50.25" customHeight="1">
      <c r="A52" s="98"/>
      <c r="B52" s="51" t="s">
        <v>138</v>
      </c>
      <c r="C52" s="202"/>
      <c r="D52" s="148">
        <f>D12-D23+D35</f>
        <v>1745092.2299999953</v>
      </c>
      <c r="E52" s="148">
        <f t="shared" ref="E52:R52" si="10">E12-E23+E35</f>
        <v>4125430</v>
      </c>
      <c r="F52" s="148">
        <f t="shared" si="10"/>
        <v>3908430</v>
      </c>
      <c r="G52" s="148">
        <f t="shared" si="10"/>
        <v>4109700</v>
      </c>
      <c r="H52" s="148">
        <f t="shared" si="10"/>
        <v>4179700</v>
      </c>
      <c r="I52" s="148">
        <f t="shared" si="10"/>
        <v>3568584</v>
      </c>
      <c r="J52" s="148">
        <f t="shared" si="10"/>
        <v>3449000</v>
      </c>
      <c r="K52" s="148">
        <f t="shared" si="10"/>
        <v>3101000</v>
      </c>
      <c r="L52" s="148">
        <f t="shared" si="10"/>
        <v>3136000</v>
      </c>
      <c r="M52" s="148">
        <f t="shared" si="10"/>
        <v>3124000</v>
      </c>
      <c r="N52" s="148">
        <f t="shared" si="10"/>
        <v>3157000</v>
      </c>
      <c r="O52" s="148">
        <f t="shared" si="10"/>
        <v>3163000</v>
      </c>
      <c r="P52" s="148">
        <f t="shared" si="10"/>
        <v>3198000</v>
      </c>
      <c r="Q52" s="148">
        <f t="shared" si="10"/>
        <v>3250000</v>
      </c>
      <c r="R52" s="149">
        <f t="shared" si="10"/>
        <v>3250000</v>
      </c>
      <c r="S52" s="21"/>
    </row>
    <row r="53" spans="1:19" ht="26.25" customHeight="1">
      <c r="A53" s="99">
        <v>8</v>
      </c>
      <c r="B53" s="126" t="s">
        <v>11</v>
      </c>
      <c r="C53" s="203"/>
      <c r="D53" s="8">
        <f t="shared" ref="D53:Q53" si="11">SUM(D27,D42)/D11*100</f>
        <v>4.7373925266713659</v>
      </c>
      <c r="E53" s="8">
        <v>3.18</v>
      </c>
      <c r="F53" s="8">
        <f t="shared" si="11"/>
        <v>5.0010680201532853</v>
      </c>
      <c r="G53" s="8">
        <f t="shared" si="11"/>
        <v>6.3665817397827684</v>
      </c>
      <c r="H53" s="8">
        <f t="shared" si="11"/>
        <v>7.9150649416099474</v>
      </c>
      <c r="I53" s="8">
        <f t="shared" si="11"/>
        <v>6.6273920261452517</v>
      </c>
      <c r="J53" s="8">
        <f t="shared" si="11"/>
        <v>6.2628783701424968</v>
      </c>
      <c r="K53" s="8">
        <f t="shared" si="11"/>
        <v>6.1284671532846717</v>
      </c>
      <c r="L53" s="8">
        <f t="shared" si="11"/>
        <v>5.9571736974152518</v>
      </c>
      <c r="M53" s="8">
        <f t="shared" si="11"/>
        <v>5.7968476357267953</v>
      </c>
      <c r="N53" s="8">
        <f t="shared" si="11"/>
        <v>5.6235074844195934</v>
      </c>
      <c r="O53" s="8">
        <f t="shared" si="11"/>
        <v>5.7404954587796926</v>
      </c>
      <c r="P53" s="8">
        <f t="shared" si="11"/>
        <v>3.9031505250875149</v>
      </c>
      <c r="Q53" s="8">
        <f t="shared" si="11"/>
        <v>4.2600962239393496</v>
      </c>
      <c r="R53" s="18">
        <v>0.22</v>
      </c>
    </row>
    <row r="54" spans="1:19" ht="27" customHeight="1">
      <c r="A54" s="100">
        <v>9</v>
      </c>
      <c r="B54" s="45" t="s">
        <v>12</v>
      </c>
      <c r="C54" s="204"/>
      <c r="D54" s="11">
        <v>7.53</v>
      </c>
      <c r="E54" s="11">
        <v>5.17</v>
      </c>
      <c r="F54" s="11">
        <v>7.46</v>
      </c>
      <c r="G54" s="11">
        <v>9.3699999999999992</v>
      </c>
      <c r="H54" s="11">
        <v>12.01</v>
      </c>
      <c r="I54" s="11">
        <v>12.27</v>
      </c>
      <c r="J54" s="11">
        <v>11.94</v>
      </c>
      <c r="K54" s="11">
        <v>11.36</v>
      </c>
      <c r="L54" s="11">
        <v>10.25</v>
      </c>
      <c r="M54" s="11">
        <v>9.69</v>
      </c>
      <c r="N54" s="11">
        <v>9.25</v>
      </c>
      <c r="O54" s="11">
        <v>9.3000000000000007</v>
      </c>
      <c r="P54" s="11">
        <v>9.32</v>
      </c>
      <c r="Q54" s="11">
        <v>9.39</v>
      </c>
      <c r="R54" s="18">
        <v>9.48</v>
      </c>
      <c r="S54" s="9"/>
    </row>
    <row r="55" spans="1:19" ht="28.5" customHeight="1">
      <c r="A55" s="101">
        <v>10</v>
      </c>
      <c r="B55" s="53" t="s">
        <v>13</v>
      </c>
      <c r="C55" s="205"/>
      <c r="D55" s="76" t="s">
        <v>139</v>
      </c>
      <c r="E55" s="76" t="s">
        <v>139</v>
      </c>
      <c r="F55" s="76" t="s">
        <v>139</v>
      </c>
      <c r="G55" s="76" t="s">
        <v>139</v>
      </c>
      <c r="H55" s="76" t="s">
        <v>139</v>
      </c>
      <c r="I55" s="76" t="s">
        <v>139</v>
      </c>
      <c r="J55" s="76" t="s">
        <v>139</v>
      </c>
      <c r="K55" s="76" t="s">
        <v>139</v>
      </c>
      <c r="L55" s="76" t="s">
        <v>139</v>
      </c>
      <c r="M55" s="76" t="s">
        <v>139</v>
      </c>
      <c r="N55" s="76" t="s">
        <v>139</v>
      </c>
      <c r="O55" s="76" t="s">
        <v>139</v>
      </c>
      <c r="P55" s="76" t="s">
        <v>139</v>
      </c>
      <c r="Q55" s="76" t="s">
        <v>139</v>
      </c>
      <c r="R55" s="170" t="s">
        <v>139</v>
      </c>
    </row>
    <row r="56" spans="1:19" ht="27" customHeight="1">
      <c r="A56" s="100">
        <v>11</v>
      </c>
      <c r="B56" s="54" t="s">
        <v>58</v>
      </c>
      <c r="C56" s="206"/>
      <c r="D56" s="180">
        <v>0</v>
      </c>
      <c r="E56" s="180">
        <v>0</v>
      </c>
      <c r="F56" s="180">
        <f>F31</f>
        <v>1180000</v>
      </c>
      <c r="G56" s="77">
        <f t="shared" ref="G56:R56" si="12">G31</f>
        <v>1640000</v>
      </c>
      <c r="H56" s="77">
        <f t="shared" si="12"/>
        <v>2240000</v>
      </c>
      <c r="I56" s="77">
        <f t="shared" si="12"/>
        <v>1760000</v>
      </c>
      <c r="J56" s="77">
        <f t="shared" si="12"/>
        <v>1700000</v>
      </c>
      <c r="K56" s="77">
        <f t="shared" si="12"/>
        <v>1700000</v>
      </c>
      <c r="L56" s="77">
        <f t="shared" si="12"/>
        <v>1700000</v>
      </c>
      <c r="M56" s="77">
        <f t="shared" si="12"/>
        <v>1700000</v>
      </c>
      <c r="N56" s="77">
        <f t="shared" si="12"/>
        <v>1700000</v>
      </c>
      <c r="O56" s="77">
        <f t="shared" si="12"/>
        <v>1796975</v>
      </c>
      <c r="P56" s="77">
        <f t="shared" si="12"/>
        <v>1220000</v>
      </c>
      <c r="Q56" s="77">
        <f t="shared" si="12"/>
        <v>1400000</v>
      </c>
      <c r="R56" s="150">
        <f t="shared" si="12"/>
        <v>13620.409999996424</v>
      </c>
    </row>
    <row r="57" spans="1:19" ht="26.25" customHeight="1">
      <c r="A57" s="101">
        <v>12</v>
      </c>
      <c r="B57" s="53" t="s">
        <v>59</v>
      </c>
      <c r="C57" s="205"/>
      <c r="D57" s="181">
        <v>0</v>
      </c>
      <c r="E57" s="181">
        <v>0</v>
      </c>
      <c r="F57" s="181">
        <f>F42</f>
        <v>1180000</v>
      </c>
      <c r="G57" s="78">
        <f t="shared" ref="G57:R57" si="13">G42</f>
        <v>1640000</v>
      </c>
      <c r="H57" s="78">
        <f t="shared" si="13"/>
        <v>2240000</v>
      </c>
      <c r="I57" s="78">
        <f t="shared" si="13"/>
        <v>1760000</v>
      </c>
      <c r="J57" s="78">
        <f t="shared" si="13"/>
        <v>1700000</v>
      </c>
      <c r="K57" s="78">
        <f t="shared" si="13"/>
        <v>1700000</v>
      </c>
      <c r="L57" s="78">
        <f t="shared" si="13"/>
        <v>1700000</v>
      </c>
      <c r="M57" s="78">
        <f t="shared" si="13"/>
        <v>1700000</v>
      </c>
      <c r="N57" s="78">
        <f t="shared" si="13"/>
        <v>1700000</v>
      </c>
      <c r="O57" s="78">
        <f t="shared" si="13"/>
        <v>1796975</v>
      </c>
      <c r="P57" s="78">
        <f t="shared" si="13"/>
        <v>1220000</v>
      </c>
      <c r="Q57" s="78">
        <f t="shared" si="13"/>
        <v>1400000</v>
      </c>
      <c r="R57" s="151">
        <f t="shared" si="13"/>
        <v>13620.41</v>
      </c>
    </row>
    <row r="58" spans="1:19" ht="30.75" customHeight="1">
      <c r="A58" s="100">
        <v>13</v>
      </c>
      <c r="B58" s="45" t="s">
        <v>60</v>
      </c>
      <c r="C58" s="200"/>
      <c r="D58" s="177">
        <v>11300483.01</v>
      </c>
      <c r="E58" s="177">
        <v>11150000</v>
      </c>
      <c r="F58" s="177">
        <v>11200000</v>
      </c>
      <c r="G58" s="79">
        <v>11250000</v>
      </c>
      <c r="H58" s="79">
        <v>11300000</v>
      </c>
      <c r="I58" s="79">
        <v>11350000</v>
      </c>
      <c r="J58" s="79">
        <v>11400000</v>
      </c>
      <c r="K58" s="79">
        <v>11450000</v>
      </c>
      <c r="L58" s="80">
        <v>11500000</v>
      </c>
      <c r="M58" s="81">
        <v>11550000</v>
      </c>
      <c r="N58" s="80">
        <v>11600000</v>
      </c>
      <c r="O58" s="80">
        <v>11600000</v>
      </c>
      <c r="P58" s="80">
        <v>11600000</v>
      </c>
      <c r="Q58" s="80">
        <v>11600000</v>
      </c>
      <c r="R58" s="164">
        <v>11650000</v>
      </c>
    </row>
    <row r="59" spans="1:19" ht="23.25" customHeight="1">
      <c r="A59" s="99">
        <v>14</v>
      </c>
      <c r="B59" s="52" t="s">
        <v>61</v>
      </c>
      <c r="C59" s="126"/>
      <c r="D59" s="182">
        <v>5177407.29</v>
      </c>
      <c r="E59" s="182">
        <v>5200000</v>
      </c>
      <c r="F59" s="182">
        <v>5300000</v>
      </c>
      <c r="G59" s="82">
        <v>5400000</v>
      </c>
      <c r="H59" s="82">
        <v>5500000</v>
      </c>
      <c r="I59" s="82">
        <v>5600000</v>
      </c>
      <c r="J59" s="82">
        <v>5600000</v>
      </c>
      <c r="K59" s="82">
        <v>5700000</v>
      </c>
      <c r="L59" s="83">
        <v>5800000</v>
      </c>
      <c r="M59" s="84">
        <v>5900000</v>
      </c>
      <c r="N59" s="83">
        <v>5900000</v>
      </c>
      <c r="O59" s="83">
        <v>5900000</v>
      </c>
      <c r="P59" s="83">
        <v>5900000</v>
      </c>
      <c r="Q59" s="83">
        <v>5900000</v>
      </c>
      <c r="R59" s="165">
        <v>5900000</v>
      </c>
    </row>
    <row r="60" spans="1:19" ht="26.25" customHeight="1">
      <c r="A60" s="102">
        <v>15</v>
      </c>
      <c r="B60" s="55" t="s">
        <v>62</v>
      </c>
      <c r="C60" s="207"/>
      <c r="D60" s="132">
        <v>2537345.11</v>
      </c>
      <c r="E60" s="132">
        <v>8839415</v>
      </c>
      <c r="F60" s="132">
        <v>4653730</v>
      </c>
      <c r="G60" s="85">
        <v>3226100</v>
      </c>
      <c r="H60" s="85">
        <v>2689700</v>
      </c>
      <c r="I60" s="85">
        <v>250000</v>
      </c>
      <c r="J60" s="85">
        <v>0</v>
      </c>
      <c r="K60" s="85">
        <f t="shared" ref="K60:R60" si="14">SUM(K61:K62)</f>
        <v>0</v>
      </c>
      <c r="L60" s="85">
        <f t="shared" si="14"/>
        <v>0</v>
      </c>
      <c r="M60" s="85">
        <f t="shared" si="14"/>
        <v>0</v>
      </c>
      <c r="N60" s="85">
        <f t="shared" si="14"/>
        <v>0</v>
      </c>
      <c r="O60" s="85">
        <f t="shared" si="14"/>
        <v>0</v>
      </c>
      <c r="P60" s="85">
        <f t="shared" si="14"/>
        <v>0</v>
      </c>
      <c r="Q60" s="85">
        <f t="shared" si="14"/>
        <v>0</v>
      </c>
      <c r="R60" s="166">
        <f t="shared" si="14"/>
        <v>0</v>
      </c>
    </row>
    <row r="61" spans="1:19" ht="26.25" customHeight="1">
      <c r="A61" s="108" t="s">
        <v>90</v>
      </c>
      <c r="B61" s="55" t="s">
        <v>63</v>
      </c>
      <c r="C61" s="208"/>
      <c r="D61" s="177">
        <v>642140</v>
      </c>
      <c r="E61" s="177">
        <v>997685</v>
      </c>
      <c r="F61" s="177">
        <v>4700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80">
        <v>0</v>
      </c>
      <c r="M61" s="81">
        <v>0</v>
      </c>
      <c r="N61" s="80">
        <v>0</v>
      </c>
      <c r="O61" s="80">
        <v>0</v>
      </c>
      <c r="P61" s="80">
        <v>0</v>
      </c>
      <c r="Q61" s="80">
        <v>0</v>
      </c>
      <c r="R61" s="167">
        <v>0</v>
      </c>
    </row>
    <row r="62" spans="1:19" ht="26.25" customHeight="1">
      <c r="A62" s="109" t="s">
        <v>91</v>
      </c>
      <c r="B62" s="55" t="s">
        <v>64</v>
      </c>
      <c r="C62" s="208"/>
      <c r="D62" s="177">
        <v>1895205.11</v>
      </c>
      <c r="E62" s="177">
        <v>7841730</v>
      </c>
      <c r="F62" s="177">
        <v>4649030</v>
      </c>
      <c r="G62" s="79">
        <v>3226100</v>
      </c>
      <c r="H62" s="79">
        <v>2689700</v>
      </c>
      <c r="I62" s="79">
        <v>250000</v>
      </c>
      <c r="J62" s="79">
        <v>0</v>
      </c>
      <c r="K62" s="79">
        <v>0</v>
      </c>
      <c r="L62" s="80">
        <v>0</v>
      </c>
      <c r="M62" s="81">
        <v>0</v>
      </c>
      <c r="N62" s="80">
        <v>0</v>
      </c>
      <c r="O62" s="80">
        <v>0</v>
      </c>
      <c r="P62" s="80">
        <v>0</v>
      </c>
      <c r="Q62" s="80">
        <v>0</v>
      </c>
      <c r="R62" s="167">
        <v>0</v>
      </c>
    </row>
    <row r="63" spans="1:19" ht="24" customHeight="1">
      <c r="A63" s="105">
        <v>16</v>
      </c>
      <c r="B63" s="56" t="s">
        <v>65</v>
      </c>
      <c r="C63" s="209"/>
      <c r="D63" s="177">
        <v>0</v>
      </c>
      <c r="E63" s="177">
        <v>0</v>
      </c>
      <c r="F63" s="177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80">
        <v>0</v>
      </c>
      <c r="M63" s="81">
        <v>0</v>
      </c>
      <c r="N63" s="80">
        <v>0</v>
      </c>
      <c r="O63" s="80">
        <v>0</v>
      </c>
      <c r="P63" s="80">
        <v>0</v>
      </c>
      <c r="Q63" s="80">
        <v>0</v>
      </c>
      <c r="R63" s="167">
        <v>0</v>
      </c>
    </row>
    <row r="64" spans="1:19" ht="24" customHeight="1">
      <c r="A64" s="106">
        <v>17</v>
      </c>
      <c r="B64" s="122" t="s">
        <v>66</v>
      </c>
      <c r="C64" s="122"/>
      <c r="D64" s="132">
        <v>0</v>
      </c>
      <c r="E64" s="132">
        <v>0</v>
      </c>
      <c r="F64" s="132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166">
        <v>0</v>
      </c>
    </row>
    <row r="65" spans="1:18" ht="24" customHeight="1">
      <c r="A65" s="106">
        <v>18</v>
      </c>
      <c r="B65" s="122" t="s">
        <v>67</v>
      </c>
      <c r="C65" s="122"/>
      <c r="D65" s="130">
        <v>0</v>
      </c>
      <c r="E65" s="130">
        <v>0</v>
      </c>
      <c r="F65" s="130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166">
        <v>0</v>
      </c>
    </row>
    <row r="66" spans="1:18" ht="39.75" customHeight="1">
      <c r="A66" s="106">
        <v>19</v>
      </c>
      <c r="B66" s="123" t="s">
        <v>68</v>
      </c>
      <c r="C66" s="123"/>
      <c r="D66" s="132">
        <v>0</v>
      </c>
      <c r="E66" s="132">
        <v>0</v>
      </c>
      <c r="F66" s="132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166">
        <v>0</v>
      </c>
    </row>
    <row r="67" spans="1:18" ht="32.25" customHeight="1">
      <c r="A67" s="120" t="s">
        <v>123</v>
      </c>
      <c r="B67" s="123" t="s">
        <v>69</v>
      </c>
      <c r="C67" s="123"/>
      <c r="D67" s="132">
        <v>0</v>
      </c>
      <c r="E67" s="132">
        <v>0</v>
      </c>
      <c r="F67" s="130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166">
        <v>0</v>
      </c>
    </row>
    <row r="68" spans="1:18" ht="46.5" customHeight="1">
      <c r="A68" s="120" t="s">
        <v>124</v>
      </c>
      <c r="B68" s="123" t="s">
        <v>70</v>
      </c>
      <c r="C68" s="123"/>
      <c r="D68" s="132">
        <v>0</v>
      </c>
      <c r="E68" s="132">
        <v>0</v>
      </c>
      <c r="F68" s="130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166">
        <v>0</v>
      </c>
    </row>
    <row r="69" spans="1:18" ht="53.25" customHeight="1">
      <c r="A69" s="106">
        <v>20</v>
      </c>
      <c r="B69" s="123" t="s">
        <v>71</v>
      </c>
      <c r="C69" s="123"/>
      <c r="D69" s="132">
        <v>0</v>
      </c>
      <c r="E69" s="132">
        <v>0</v>
      </c>
      <c r="F69" s="130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166">
        <v>0</v>
      </c>
    </row>
    <row r="70" spans="1:18" ht="32.25" customHeight="1">
      <c r="A70" s="120" t="s">
        <v>125</v>
      </c>
      <c r="B70" s="123" t="s">
        <v>69</v>
      </c>
      <c r="C70" s="123"/>
      <c r="D70" s="132">
        <v>0</v>
      </c>
      <c r="E70" s="132">
        <v>0</v>
      </c>
      <c r="F70" s="130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166">
        <v>0</v>
      </c>
    </row>
    <row r="71" spans="1:18" ht="51" customHeight="1">
      <c r="A71" s="120" t="s">
        <v>126</v>
      </c>
      <c r="B71" s="123" t="s">
        <v>70</v>
      </c>
      <c r="C71" s="123"/>
      <c r="D71" s="132">
        <v>0</v>
      </c>
      <c r="E71" s="132">
        <v>0</v>
      </c>
      <c r="F71" s="130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166">
        <v>0</v>
      </c>
    </row>
    <row r="72" spans="1:18" ht="44.25" customHeight="1">
      <c r="A72" s="106">
        <v>21</v>
      </c>
      <c r="B72" s="123" t="s">
        <v>72</v>
      </c>
      <c r="C72" s="123"/>
      <c r="D72" s="132">
        <v>791389.9</v>
      </c>
      <c r="E72" s="132">
        <v>207500</v>
      </c>
      <c r="F72" s="130">
        <v>0</v>
      </c>
      <c r="G72" s="85">
        <v>0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85">
        <v>0</v>
      </c>
      <c r="Q72" s="85">
        <v>0</v>
      </c>
      <c r="R72" s="166">
        <v>0</v>
      </c>
    </row>
    <row r="73" spans="1:18" ht="31.5" customHeight="1">
      <c r="A73" s="120" t="s">
        <v>127</v>
      </c>
      <c r="B73" s="123" t="s">
        <v>73</v>
      </c>
      <c r="C73" s="123"/>
      <c r="D73" s="132">
        <v>0</v>
      </c>
      <c r="E73" s="132">
        <v>0</v>
      </c>
      <c r="F73" s="130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166">
        <v>0</v>
      </c>
    </row>
    <row r="74" spans="1:18" ht="67.5" customHeight="1">
      <c r="A74" s="120" t="s">
        <v>128</v>
      </c>
      <c r="B74" s="123" t="s">
        <v>74</v>
      </c>
      <c r="C74" s="123"/>
      <c r="D74" s="132">
        <v>791389.9</v>
      </c>
      <c r="E74" s="132">
        <v>207500</v>
      </c>
      <c r="F74" s="130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166">
        <v>0</v>
      </c>
    </row>
    <row r="75" spans="1:18" ht="48" customHeight="1">
      <c r="A75" s="106">
        <v>22</v>
      </c>
      <c r="B75" s="123" t="s">
        <v>75</v>
      </c>
      <c r="C75" s="123"/>
      <c r="D75" s="132">
        <v>738808.25</v>
      </c>
      <c r="E75" s="132">
        <v>2645730</v>
      </c>
      <c r="F75" s="132">
        <v>1148730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  <c r="Q75" s="85">
        <v>0</v>
      </c>
      <c r="R75" s="166">
        <v>0</v>
      </c>
    </row>
    <row r="76" spans="1:18" ht="35.25" customHeight="1">
      <c r="A76" s="120" t="s">
        <v>129</v>
      </c>
      <c r="B76" s="123" t="s">
        <v>76</v>
      </c>
      <c r="C76" s="123"/>
      <c r="D76" s="132">
        <v>0</v>
      </c>
      <c r="E76" s="132">
        <v>0</v>
      </c>
      <c r="F76" s="130">
        <v>0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0</v>
      </c>
      <c r="P76" s="85">
        <v>0</v>
      </c>
      <c r="Q76" s="85">
        <v>0</v>
      </c>
      <c r="R76" s="166">
        <v>0</v>
      </c>
    </row>
    <row r="77" spans="1:18" ht="67.5" customHeight="1">
      <c r="A77" s="120" t="s">
        <v>130</v>
      </c>
      <c r="B77" s="123" t="s">
        <v>77</v>
      </c>
      <c r="C77" s="123"/>
      <c r="D77" s="132">
        <v>738808.25</v>
      </c>
      <c r="E77" s="132">
        <v>0</v>
      </c>
      <c r="F77" s="130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166">
        <v>0</v>
      </c>
    </row>
    <row r="78" spans="1:18" ht="87" customHeight="1">
      <c r="A78" s="106">
        <v>23</v>
      </c>
      <c r="B78" s="123" t="s">
        <v>78</v>
      </c>
      <c r="C78" s="123"/>
      <c r="D78" s="132">
        <v>0</v>
      </c>
      <c r="E78" s="132">
        <v>0</v>
      </c>
      <c r="F78" s="130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85">
        <v>0</v>
      </c>
      <c r="Q78" s="85">
        <v>0</v>
      </c>
      <c r="R78" s="166">
        <v>0</v>
      </c>
    </row>
    <row r="79" spans="1:18" ht="24" customHeight="1">
      <c r="A79" s="120" t="s">
        <v>131</v>
      </c>
      <c r="B79" s="123" t="s">
        <v>79</v>
      </c>
      <c r="C79" s="123"/>
      <c r="D79" s="132">
        <v>0</v>
      </c>
      <c r="E79" s="132">
        <v>0</v>
      </c>
      <c r="F79" s="130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  <c r="M79" s="85">
        <v>0</v>
      </c>
      <c r="N79" s="85">
        <v>0</v>
      </c>
      <c r="O79" s="85">
        <v>0</v>
      </c>
      <c r="P79" s="85">
        <v>0</v>
      </c>
      <c r="Q79" s="85">
        <v>0</v>
      </c>
      <c r="R79" s="166">
        <v>0</v>
      </c>
    </row>
    <row r="80" spans="1:18" ht="75" customHeight="1">
      <c r="A80" s="106">
        <v>24</v>
      </c>
      <c r="B80" s="123" t="s">
        <v>80</v>
      </c>
      <c r="C80" s="123"/>
      <c r="D80" s="132">
        <v>750336.72</v>
      </c>
      <c r="E80" s="132">
        <v>0</v>
      </c>
      <c r="F80" s="130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  <c r="M80" s="85">
        <v>0</v>
      </c>
      <c r="N80" s="85">
        <v>0</v>
      </c>
      <c r="O80" s="85">
        <v>0</v>
      </c>
      <c r="P80" s="85">
        <v>0</v>
      </c>
      <c r="Q80" s="85">
        <v>0</v>
      </c>
      <c r="R80" s="166">
        <v>0</v>
      </c>
    </row>
    <row r="81" spans="1:20" ht="42" customHeight="1">
      <c r="A81" s="120" t="s">
        <v>132</v>
      </c>
      <c r="B81" s="123" t="s">
        <v>140</v>
      </c>
      <c r="C81" s="123"/>
      <c r="D81" s="132">
        <v>750336.72</v>
      </c>
      <c r="E81" s="132">
        <v>0</v>
      </c>
      <c r="F81" s="130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L81" s="85">
        <v>0</v>
      </c>
      <c r="M81" s="85">
        <v>0</v>
      </c>
      <c r="N81" s="85">
        <v>0</v>
      </c>
      <c r="O81" s="85">
        <v>0</v>
      </c>
      <c r="P81" s="85">
        <v>0</v>
      </c>
      <c r="Q81" s="85">
        <v>0</v>
      </c>
      <c r="R81" s="166">
        <v>0</v>
      </c>
    </row>
    <row r="82" spans="1:20" ht="87" customHeight="1">
      <c r="A82" s="107">
        <v>25</v>
      </c>
      <c r="B82" s="124" t="s">
        <v>81</v>
      </c>
      <c r="C82" s="124"/>
      <c r="D82" s="131">
        <v>0</v>
      </c>
      <c r="E82" s="131">
        <v>0</v>
      </c>
      <c r="F82" s="131">
        <v>0</v>
      </c>
      <c r="G82" s="86">
        <v>0</v>
      </c>
      <c r="H82" s="86">
        <v>0</v>
      </c>
      <c r="I82" s="86">
        <v>0</v>
      </c>
      <c r="J82" s="86">
        <v>0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168">
        <v>0</v>
      </c>
    </row>
    <row r="83" spans="1:20" ht="30.75" customHeight="1">
      <c r="A83" s="121" t="s">
        <v>133</v>
      </c>
      <c r="B83" s="124" t="s">
        <v>79</v>
      </c>
      <c r="C83" s="124"/>
      <c r="D83" s="152">
        <v>0</v>
      </c>
      <c r="E83" s="152">
        <v>0</v>
      </c>
      <c r="F83" s="152">
        <v>0</v>
      </c>
      <c r="G83" s="86"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168">
        <v>0</v>
      </c>
    </row>
    <row r="84" spans="1:20" ht="90.75" customHeight="1">
      <c r="A84" s="107">
        <v>26</v>
      </c>
      <c r="B84" s="123" t="s">
        <v>82</v>
      </c>
      <c r="C84" s="124"/>
      <c r="D84" s="152">
        <v>0</v>
      </c>
      <c r="E84" s="152">
        <v>0</v>
      </c>
      <c r="F84" s="152">
        <v>0</v>
      </c>
      <c r="G84" s="86"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168">
        <v>0</v>
      </c>
    </row>
    <row r="85" spans="1:20" ht="30.75" customHeight="1">
      <c r="A85" s="121" t="s">
        <v>134</v>
      </c>
      <c r="B85" s="124" t="s">
        <v>79</v>
      </c>
      <c r="C85" s="124"/>
      <c r="D85" s="152">
        <v>0</v>
      </c>
      <c r="E85" s="152">
        <v>0</v>
      </c>
      <c r="F85" s="152">
        <v>0</v>
      </c>
      <c r="G85" s="86">
        <v>0</v>
      </c>
      <c r="H85" s="86">
        <v>0</v>
      </c>
      <c r="I85" s="86">
        <v>0</v>
      </c>
      <c r="J85" s="86">
        <v>0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168">
        <v>0</v>
      </c>
    </row>
    <row r="86" spans="1:20" ht="50.25" customHeight="1">
      <c r="A86" s="107">
        <v>27</v>
      </c>
      <c r="B86" s="124" t="s">
        <v>83</v>
      </c>
      <c r="C86" s="124"/>
      <c r="D86" s="152">
        <v>0</v>
      </c>
      <c r="E86" s="152">
        <v>0</v>
      </c>
      <c r="F86" s="152">
        <v>0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168">
        <v>0</v>
      </c>
    </row>
    <row r="87" spans="1:20" ht="33.75" customHeight="1">
      <c r="A87" s="107">
        <v>28</v>
      </c>
      <c r="B87" s="124" t="s">
        <v>84</v>
      </c>
      <c r="C87" s="124"/>
      <c r="D87" s="152">
        <v>0</v>
      </c>
      <c r="E87" s="152">
        <v>0</v>
      </c>
      <c r="F87" s="152">
        <v>0</v>
      </c>
      <c r="G87" s="86"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168">
        <v>0</v>
      </c>
      <c r="S87" s="133"/>
    </row>
    <row r="88" spans="1:20" ht="23.25" customHeight="1">
      <c r="A88" s="107">
        <v>29</v>
      </c>
      <c r="B88" s="124" t="s">
        <v>85</v>
      </c>
      <c r="C88" s="124"/>
      <c r="D88" s="152">
        <v>0</v>
      </c>
      <c r="E88" s="152">
        <v>0</v>
      </c>
      <c r="F88" s="152">
        <f t="shared" ref="F88:R88" si="15">F87</f>
        <v>0</v>
      </c>
      <c r="G88" s="86">
        <f t="shared" si="15"/>
        <v>0</v>
      </c>
      <c r="H88" s="86">
        <f t="shared" si="15"/>
        <v>0</v>
      </c>
      <c r="I88" s="86">
        <f t="shared" si="15"/>
        <v>0</v>
      </c>
      <c r="J88" s="86">
        <f t="shared" si="15"/>
        <v>0</v>
      </c>
      <c r="K88" s="86">
        <f t="shared" si="15"/>
        <v>0</v>
      </c>
      <c r="L88" s="86">
        <f t="shared" si="15"/>
        <v>0</v>
      </c>
      <c r="M88" s="86">
        <f t="shared" si="15"/>
        <v>0</v>
      </c>
      <c r="N88" s="86">
        <f t="shared" si="15"/>
        <v>0</v>
      </c>
      <c r="O88" s="86">
        <f t="shared" si="15"/>
        <v>0</v>
      </c>
      <c r="P88" s="86">
        <f t="shared" si="15"/>
        <v>0</v>
      </c>
      <c r="Q88" s="86">
        <f t="shared" si="15"/>
        <v>0</v>
      </c>
      <c r="R88" s="166">
        <f t="shared" si="15"/>
        <v>0</v>
      </c>
    </row>
    <row r="89" spans="1:20" ht="42" customHeight="1">
      <c r="A89" s="103"/>
      <c r="B89" s="124" t="s">
        <v>86</v>
      </c>
      <c r="C89" s="124"/>
      <c r="D89" s="132">
        <v>0</v>
      </c>
      <c r="E89" s="132">
        <v>0</v>
      </c>
      <c r="F89" s="132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  <c r="R89" s="166">
        <v>0</v>
      </c>
    </row>
    <row r="90" spans="1:20" ht="42" customHeight="1">
      <c r="A90" s="103"/>
      <c r="B90" s="124" t="s">
        <v>87</v>
      </c>
      <c r="C90" s="124"/>
      <c r="D90" s="152">
        <v>0</v>
      </c>
      <c r="E90" s="152">
        <v>0</v>
      </c>
      <c r="F90" s="152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168">
        <v>0</v>
      </c>
    </row>
    <row r="91" spans="1:20" ht="30.75" customHeight="1">
      <c r="A91" s="103"/>
      <c r="B91" s="124" t="s">
        <v>88</v>
      </c>
      <c r="C91" s="124"/>
      <c r="D91" s="152">
        <v>0</v>
      </c>
      <c r="E91" s="152">
        <v>0</v>
      </c>
      <c r="F91" s="152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168">
        <v>0</v>
      </c>
    </row>
    <row r="92" spans="1:20" ht="42" customHeight="1">
      <c r="A92" s="107">
        <v>30</v>
      </c>
      <c r="B92" s="124" t="s">
        <v>89</v>
      </c>
      <c r="C92" s="124"/>
      <c r="D92" s="152">
        <v>0</v>
      </c>
      <c r="E92" s="152">
        <v>0</v>
      </c>
      <c r="F92" s="152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168">
        <v>0</v>
      </c>
    </row>
    <row r="93" spans="1:20" ht="24.75" customHeight="1" thickBot="1">
      <c r="A93" s="104"/>
      <c r="B93" s="125"/>
      <c r="C93" s="125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9"/>
    </row>
    <row r="94" spans="1:20">
      <c r="A94" s="12"/>
      <c r="B94" s="12"/>
      <c r="C94" s="12"/>
      <c r="D94" s="17">
        <f>D63-D93</f>
        <v>0</v>
      </c>
      <c r="E94" s="17">
        <f>E63-E93</f>
        <v>0</v>
      </c>
      <c r="F94" s="17">
        <f>F63-F93</f>
        <v>0</v>
      </c>
      <c r="G94" s="17">
        <f>G63-G93</f>
        <v>0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"/>
      <c r="T94" s="2"/>
    </row>
    <row r="95" spans="1:20">
      <c r="A95" s="12"/>
      <c r="B95" s="12"/>
      <c r="C95" s="12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"/>
      <c r="T95" s="2"/>
    </row>
    <row r="96" spans="1:20">
      <c r="A96" s="12"/>
      <c r="B96" s="16"/>
      <c r="C96" s="16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2"/>
      <c r="T96" s="2"/>
    </row>
    <row r="97" spans="1:20">
      <c r="A97" s="12"/>
      <c r="B97" s="16"/>
      <c r="C97" s="16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2"/>
      <c r="T97" s="2"/>
    </row>
    <row r="98" spans="1:20">
      <c r="A98" s="12"/>
      <c r="B98" s="16"/>
      <c r="C98" s="16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2"/>
      <c r="T98" s="2"/>
    </row>
    <row r="99" spans="1:20">
      <c r="A99" s="12"/>
      <c r="B99" s="16"/>
      <c r="C99" s="16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2"/>
      <c r="T99" s="2"/>
    </row>
    <row r="100" spans="1:20">
      <c r="A100" s="12"/>
      <c r="B100" s="16"/>
      <c r="C100" s="16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2"/>
      <c r="T100" s="2"/>
    </row>
    <row r="101" spans="1:20">
      <c r="A101" s="12"/>
      <c r="B101" s="16"/>
      <c r="C101" s="16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2"/>
      <c r="T101" s="2"/>
    </row>
    <row r="102" spans="1:20">
      <c r="A102" s="12"/>
      <c r="B102" s="16"/>
      <c r="C102" s="16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2"/>
      <c r="T102" s="2"/>
    </row>
    <row r="103" spans="1:20">
      <c r="A103" s="12"/>
      <c r="B103" s="16"/>
      <c r="C103" s="16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2"/>
      <c r="T103" s="2"/>
    </row>
    <row r="104" spans="1:20">
      <c r="A104" s="12"/>
      <c r="B104" s="16"/>
      <c r="C104" s="16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2"/>
      <c r="T104" s="2"/>
    </row>
    <row r="105" spans="1:20">
      <c r="A105" s="12"/>
      <c r="B105" s="16"/>
      <c r="C105" s="1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2"/>
      <c r="T105" s="2"/>
    </row>
    <row r="106" spans="1:20">
      <c r="A106" s="12"/>
      <c r="B106" s="16"/>
      <c r="C106" s="16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2"/>
      <c r="T106" s="2"/>
    </row>
    <row r="107" spans="1:20">
      <c r="A107" s="12"/>
      <c r="B107" s="16"/>
      <c r="C107" s="16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2"/>
      <c r="T107" s="2"/>
    </row>
    <row r="108" spans="1:20" ht="14.25" customHeight="1">
      <c r="A108" s="12"/>
      <c r="B108" s="12"/>
      <c r="C108" s="12"/>
      <c r="D108" s="16"/>
      <c r="E108" s="16"/>
      <c r="F108" s="16"/>
      <c r="G108" s="16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"/>
      <c r="T108" s="2"/>
    </row>
    <row r="109" spans="1:20" ht="15.75" customHeight="1">
      <c r="A109" s="12"/>
      <c r="B109" s="12"/>
      <c r="C109" s="12"/>
      <c r="D109" s="16"/>
      <c r="E109" s="16"/>
      <c r="F109" s="16"/>
      <c r="G109" s="16"/>
      <c r="H109" s="1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"/>
      <c r="T109" s="2"/>
    </row>
    <row r="110" spans="1:20" ht="15.75" customHeight="1">
      <c r="A110" s="12"/>
      <c r="B110" s="12"/>
      <c r="C110" s="12"/>
      <c r="D110" s="12"/>
      <c r="E110" s="12"/>
      <c r="F110" s="12"/>
      <c r="G110" s="12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"/>
      <c r="T110" s="2"/>
    </row>
    <row r="111" spans="1:20">
      <c r="A111" s="12"/>
      <c r="B111" s="12"/>
      <c r="C111" s="12"/>
      <c r="D111" s="12"/>
      <c r="E111" s="12"/>
      <c r="F111" s="12"/>
      <c r="G111" s="12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"/>
      <c r="T111" s="2"/>
    </row>
    <row r="112" spans="1:20">
      <c r="A112" s="12"/>
      <c r="B112" s="12"/>
      <c r="C112" s="12"/>
      <c r="D112" s="12"/>
      <c r="E112" s="12"/>
      <c r="F112" s="12"/>
      <c r="G112" s="12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"/>
      <c r="T112" s="2"/>
    </row>
    <row r="113" spans="1:20">
      <c r="A113" s="12"/>
      <c r="B113" s="12"/>
      <c r="C113" s="12"/>
      <c r="D113" s="12"/>
      <c r="E113" s="12"/>
      <c r="F113" s="12"/>
      <c r="G113" s="12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"/>
      <c r="T113" s="2"/>
    </row>
    <row r="114" spans="1:20">
      <c r="A114" s="12"/>
      <c r="B114" s="12"/>
      <c r="C114" s="12"/>
      <c r="D114" s="12"/>
      <c r="E114" s="12"/>
      <c r="F114" s="12"/>
      <c r="G114" s="12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"/>
      <c r="T114" s="2"/>
    </row>
    <row r="115" spans="1:20">
      <c r="A115" s="1"/>
      <c r="B115" s="12"/>
      <c r="C115" s="12"/>
      <c r="D115" s="12"/>
      <c r="E115" s="12"/>
      <c r="F115" s="12"/>
      <c r="G115" s="12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"/>
      <c r="T115" s="2"/>
    </row>
    <row r="116" spans="1:20">
      <c r="A116" s="1"/>
      <c r="B116" s="12"/>
      <c r="C116" s="12"/>
      <c r="D116" s="12"/>
      <c r="E116" s="12"/>
      <c r="F116" s="12"/>
      <c r="G116" s="12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"/>
      <c r="T116" s="2"/>
    </row>
    <row r="117" spans="1:20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2"/>
      <c r="T117" s="2"/>
    </row>
    <row r="118" spans="1:20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20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1:20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1:20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1:20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20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:20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1:20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20">
      <c r="A126" s="1"/>
      <c r="B126" s="2"/>
      <c r="C126" s="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20">
      <c r="A127" s="1"/>
      <c r="B127" s="2"/>
      <c r="C127" s="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20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</sheetData>
  <mergeCells count="11">
    <mergeCell ref="H110:R110"/>
    <mergeCell ref="D9:R9"/>
    <mergeCell ref="L6:R6"/>
    <mergeCell ref="A9:A10"/>
    <mergeCell ref="A7:R7"/>
    <mergeCell ref="K3:R3"/>
    <mergeCell ref="B9:B10"/>
    <mergeCell ref="L1:R1"/>
    <mergeCell ref="M5:R5"/>
    <mergeCell ref="M2:R2"/>
    <mergeCell ref="H4:R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0" firstPageNumber="0" orientation="landscape" r:id="rId1"/>
  <headerFooter alignWithMargins="0">
    <oddFooter xml:space="preserve">&amp;RPrzewodniczący Rady Gminy
Wiesław Szarek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Zał_nr_1_wydr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MarcinB</cp:lastModifiedBy>
  <cp:lastPrinted>2019-12-23T08:59:13Z</cp:lastPrinted>
  <dcterms:created xsi:type="dcterms:W3CDTF">2020-01-29T08:42:33Z</dcterms:created>
  <dcterms:modified xsi:type="dcterms:W3CDTF">2020-01-29T08:42:33Z</dcterms:modified>
</cp:coreProperties>
</file>