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857" activeTab="0"/>
  </bookViews>
  <sheets>
    <sheet name="Zał_nr_3_wydr" sheetId="1" r:id="rId1"/>
  </sheets>
  <definedNames>
    <definedName name="Excel_BuiltIn_Print_Titles_1_1">'Zał_nr_3_wydr'!$6:$6</definedName>
    <definedName name="_xlnm.Print_Area" localSheetId="0">'Zał_nr_3_wydr'!$A$1:$Q$88</definedName>
    <definedName name="_xlnm.Print_Titles" localSheetId="0">'Zał_nr_3_wydr'!$6:$6</definedName>
  </definedNames>
  <calcPr fullCalcOnLoad="1"/>
</workbook>
</file>

<file path=xl/sharedStrings.xml><?xml version="1.0" encoding="utf-8"?>
<sst xmlns="http://schemas.openxmlformats.org/spreadsheetml/2006/main" count="108" uniqueCount="49">
  <si>
    <t>Lp</t>
  </si>
  <si>
    <t xml:space="preserve">Nazwa i cel </t>
  </si>
  <si>
    <t>okres realizacji 
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</si>
  <si>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</si>
  <si>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</si>
  <si>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</si>
  <si>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</si>
  <si>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</si>
  <si>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</si>
  <si>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</si>
  <si>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</si>
  <si>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nr 1 – Program Rozwoju Obszarów Wiejskich ogółem</t>
  </si>
  <si>
    <t>Urząd Gminy Mrągowo</t>
  </si>
  <si>
    <t>b) programy, projekty lub zadania związane z umowami partnerstwa publiczno-prywatnego; (razem)</t>
  </si>
  <si>
    <t>Program nr 1 -  ogółem</t>
  </si>
  <si>
    <t>c) programy, projekty lub zadania pozostałe (inne niż wymienione w lit.a i b) (razem)</t>
  </si>
  <si>
    <t>Łączne nakłady finansowe</t>
  </si>
  <si>
    <t>jednostka odpowie-dzialna</t>
  </si>
  <si>
    <t>Załącznik nr 3</t>
  </si>
  <si>
    <t>- Mazurska Pętla Rewerowa</t>
  </si>
  <si>
    <t>Program nr 2 - Regionalny Program Operacyjny dla Województwa Warmińsko-Mazurskiego na lata 2014-2020</t>
  </si>
  <si>
    <t>- Rewitalizacja Eko-parku "Boże"</t>
  </si>
  <si>
    <t xml:space="preserve">- 7 Cudów Mazur - prpmocja gospodarcza </t>
  </si>
  <si>
    <t>- Cyfrowe mazury</t>
  </si>
  <si>
    <t>Pomost Nikutowo</t>
  </si>
  <si>
    <t>1.Kanalizacja Bagienice Małe-Etap II</t>
  </si>
  <si>
    <t>3.Kanalizacja Rydwągi-Etap I</t>
  </si>
  <si>
    <t>4.Kanalizacja Rydwągi z likwidacją oczyszczalni- Etap II</t>
  </si>
  <si>
    <t>8. Kanalizacja Muntowo</t>
  </si>
  <si>
    <t>2.Kanalizacja Zawada-Etap I</t>
  </si>
  <si>
    <t>Wykonanie zabezpieczeń przeciwwilgociowych murów fundamentalnych szkoły w Bożem - Etap I</t>
  </si>
  <si>
    <t>10. Wodociąg Śniadowo</t>
  </si>
  <si>
    <t>11. Wodociąg Lasowiec</t>
  </si>
  <si>
    <t>12. Oświetlenie Polska Wieś</t>
  </si>
  <si>
    <t>13. Oświetlenie Ruska Wieś</t>
  </si>
  <si>
    <t>14. Oświetlenie Młynowo - Etap II</t>
  </si>
  <si>
    <t>w sprawie: uchwalenia WPF Gminy Mrągowo na lata 2018-2033</t>
  </si>
  <si>
    <t>Wykaz przedsięwzięć realizowanych przez  Gminę Mrągowo w latach 2018-2033</t>
  </si>
  <si>
    <t>Remont drogi Szestno</t>
  </si>
  <si>
    <t>Przebudowa świetlicy w miejscowości Użranki</t>
  </si>
  <si>
    <t>Przebudowa świetlicy w miejscowości Mierzejewo</t>
  </si>
  <si>
    <t>5. Wodociąg i kanalizacja Nikutowo</t>
  </si>
  <si>
    <t>7. Kanalizacja Młynowo</t>
  </si>
  <si>
    <t>9. Kanalizacja Bagienice i Nowe Bagienice</t>
  </si>
  <si>
    <t>15. Sala gimnastyczna Szestno</t>
  </si>
  <si>
    <t>16. Budowa boiska w Marcinkowie</t>
  </si>
  <si>
    <t>17. Schronisko dla zwierzat</t>
  </si>
  <si>
    <t>z dnia 9 kwietnia 2018 r.</t>
  </si>
  <si>
    <t>do uchwały Rady Gminy Mrągowo nr XLVI/365/18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</si>
</sst>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  <numFmt numFmtId="166" formatCode="0_ ;\-0\ "/>
  </numFmts>
  <fonts count="60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20"/>
      <color indexed="8"/>
      <name val="Czcionka tekstu podstawowego"/>
      <family val="0"/>
    </font>
    <font>
      <sz val="11"/>
      <color indexed="9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9"/>
      <name val="Czcionka tekstu podstawowego"/>
      <family val="2"/>
    </font>
    <font>
      <b/>
      <sz val="13"/>
      <color indexed="8"/>
      <name val="Arial"/>
      <family val="2"/>
    </font>
    <font>
      <b/>
      <sz val="13"/>
      <color indexed="8"/>
      <name val="Czcionka tekstu podstawowego"/>
      <family val="0"/>
    </font>
    <font>
      <b/>
      <i/>
      <sz val="11"/>
      <name val="Arial"/>
      <family val="2"/>
    </font>
    <font>
      <b/>
      <i/>
      <sz val="11"/>
      <color indexed="8"/>
      <name val="Czcionka tekstu podstawowego"/>
      <family val="0"/>
    </font>
    <font>
      <b/>
      <i/>
      <sz val="11"/>
      <name val="Czcionka tekstu podstawowego"/>
      <family val="0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Czcionka tekstu podstawowego"/>
      <family val="0"/>
    </font>
    <font>
      <i/>
      <sz val="11"/>
      <name val="Czcionka tekstu podstawowego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ck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thin"/>
    </border>
    <border>
      <left style="thick">
        <color indexed="8"/>
      </left>
      <right>
        <color indexed="63"/>
      </right>
      <top style="medium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medium"/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9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13" fillId="0" borderId="18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5" fillId="0" borderId="19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left"/>
    </xf>
    <xf numFmtId="0" fontId="13" fillId="34" borderId="25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3" fontId="14" fillId="34" borderId="20" xfId="0" applyNumberFormat="1" applyFont="1" applyFill="1" applyBorder="1" applyAlignment="1">
      <alignment/>
    </xf>
    <xf numFmtId="0" fontId="14" fillId="34" borderId="22" xfId="0" applyFont="1" applyFill="1" applyBorder="1" applyAlignment="1">
      <alignment horizontal="left"/>
    </xf>
    <xf numFmtId="0" fontId="13" fillId="34" borderId="21" xfId="0" applyFont="1" applyFill="1" applyBorder="1" applyAlignment="1" quotePrefix="1">
      <alignment horizontal="left"/>
    </xf>
    <xf numFmtId="0" fontId="9" fillId="33" borderId="3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9" xfId="0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14" fillId="0" borderId="32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wrapText="1"/>
    </xf>
    <xf numFmtId="0" fontId="14" fillId="0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13" fillId="0" borderId="36" xfId="0" applyFont="1" applyFill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14" fillId="34" borderId="30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left" wrapText="1"/>
    </xf>
    <xf numFmtId="0" fontId="19" fillId="34" borderId="17" xfId="0" applyFont="1" applyFill="1" applyBorder="1" applyAlignment="1">
      <alignment horizontal="left" wrapText="1"/>
    </xf>
    <xf numFmtId="0" fontId="13" fillId="34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left"/>
    </xf>
    <xf numFmtId="3" fontId="21" fillId="34" borderId="1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9" fillId="35" borderId="19" xfId="0" applyNumberFormat="1" applyFont="1" applyFill="1" applyBorder="1" applyAlignment="1">
      <alignment/>
    </xf>
    <xf numFmtId="3" fontId="9" fillId="36" borderId="19" xfId="0" applyNumberFormat="1" applyFont="1" applyFill="1" applyBorder="1" applyAlignment="1">
      <alignment/>
    </xf>
    <xf numFmtId="3" fontId="9" fillId="36" borderId="31" xfId="0" applyNumberFormat="1" applyFont="1" applyFill="1" applyBorder="1" applyAlignment="1">
      <alignment/>
    </xf>
    <xf numFmtId="3" fontId="9" fillId="36" borderId="17" xfId="0" applyNumberFormat="1" applyFont="1" applyFill="1" applyBorder="1" applyAlignment="1">
      <alignment/>
    </xf>
    <xf numFmtId="3" fontId="9" fillId="36" borderId="18" xfId="0" applyNumberFormat="1" applyFont="1" applyFill="1" applyBorder="1" applyAlignment="1">
      <alignment/>
    </xf>
    <xf numFmtId="3" fontId="9" fillId="36" borderId="20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17" fillId="37" borderId="39" xfId="0" applyNumberFormat="1" applyFont="1" applyFill="1" applyBorder="1" applyAlignment="1">
      <alignment wrapText="1"/>
    </xf>
    <xf numFmtId="3" fontId="17" fillId="37" borderId="40" xfId="0" applyNumberFormat="1" applyFont="1" applyFill="1" applyBorder="1" applyAlignment="1">
      <alignment wrapText="1"/>
    </xf>
    <xf numFmtId="3" fontId="9" fillId="37" borderId="17" xfId="0" applyNumberFormat="1" applyFont="1" applyFill="1" applyBorder="1" applyAlignment="1">
      <alignment/>
    </xf>
    <xf numFmtId="3" fontId="9" fillId="37" borderId="19" xfId="0" applyNumberFormat="1" applyFont="1" applyFill="1" applyBorder="1" applyAlignment="1">
      <alignment/>
    </xf>
    <xf numFmtId="3" fontId="9" fillId="37" borderId="41" xfId="0" applyNumberFormat="1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3" fontId="13" fillId="34" borderId="18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4" fillId="34" borderId="21" xfId="0" applyFont="1" applyFill="1" applyBorder="1" applyAlignment="1">
      <alignment horizontal="left" wrapText="1"/>
    </xf>
    <xf numFmtId="3" fontId="0" fillId="0" borderId="27" xfId="0" applyNumberFormat="1" applyFont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34" borderId="43" xfId="0" applyFont="1" applyFill="1" applyBorder="1" applyAlignment="1">
      <alignment horizontal="center"/>
    </xf>
    <xf numFmtId="3" fontId="13" fillId="34" borderId="44" xfId="0" applyNumberFormat="1" applyFont="1" applyFill="1" applyBorder="1" applyAlignment="1">
      <alignment/>
    </xf>
    <xf numFmtId="0" fontId="13" fillId="0" borderId="43" xfId="0" applyFont="1" applyFill="1" applyBorder="1" applyAlignment="1">
      <alignment horizontal="center"/>
    </xf>
    <xf numFmtId="3" fontId="9" fillId="34" borderId="45" xfId="0" applyNumberFormat="1" applyFont="1" applyFill="1" applyBorder="1" applyAlignment="1">
      <alignment/>
    </xf>
    <xf numFmtId="3" fontId="9" fillId="35" borderId="46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 vertical="center" wrapText="1"/>
    </xf>
    <xf numFmtId="3" fontId="20" fillId="34" borderId="36" xfId="0" applyNumberFormat="1" applyFont="1" applyFill="1" applyBorder="1" applyAlignment="1">
      <alignment/>
    </xf>
    <xf numFmtId="3" fontId="20" fillId="34" borderId="47" xfId="0" applyNumberFormat="1" applyFont="1" applyFill="1" applyBorder="1" applyAlignment="1">
      <alignment/>
    </xf>
    <xf numFmtId="3" fontId="13" fillId="34" borderId="17" xfId="0" applyNumberFormat="1" applyFont="1" applyFill="1" applyBorder="1" applyAlignment="1">
      <alignment/>
    </xf>
    <xf numFmtId="0" fontId="13" fillId="34" borderId="48" xfId="0" applyFont="1" applyFill="1" applyBorder="1" applyAlignment="1">
      <alignment horizontal="center"/>
    </xf>
    <xf numFmtId="0" fontId="15" fillId="34" borderId="19" xfId="0" applyFont="1" applyFill="1" applyBorder="1" applyAlignment="1" quotePrefix="1">
      <alignment horizontal="left"/>
    </xf>
    <xf numFmtId="3" fontId="14" fillId="34" borderId="18" xfId="0" applyNumberFormat="1" applyFont="1" applyFill="1" applyBorder="1" applyAlignment="1">
      <alignment/>
    </xf>
    <xf numFmtId="0" fontId="15" fillId="34" borderId="3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14" fillId="34" borderId="49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 wrapText="1"/>
    </xf>
    <xf numFmtId="0" fontId="3" fillId="33" borderId="50" xfId="0" applyFont="1" applyFill="1" applyBorder="1" applyAlignment="1">
      <alignment horizontal="center" vertical="center" wrapText="1"/>
    </xf>
    <xf numFmtId="3" fontId="18" fillId="37" borderId="51" xfId="0" applyNumberFormat="1" applyFont="1" applyFill="1" applyBorder="1" applyAlignment="1">
      <alignment/>
    </xf>
    <xf numFmtId="3" fontId="9" fillId="37" borderId="52" xfId="0" applyNumberFormat="1" applyFont="1" applyFill="1" applyBorder="1" applyAlignment="1">
      <alignment/>
    </xf>
    <xf numFmtId="3" fontId="9" fillId="35" borderId="52" xfId="0" applyNumberFormat="1" applyFont="1" applyFill="1" applyBorder="1" applyAlignment="1">
      <alignment/>
    </xf>
    <xf numFmtId="3" fontId="9" fillId="36" borderId="52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3" fontId="14" fillId="0" borderId="52" xfId="0" applyNumberFormat="1" applyFont="1" applyFill="1" applyBorder="1" applyAlignment="1">
      <alignment/>
    </xf>
    <xf numFmtId="3" fontId="13" fillId="34" borderId="52" xfId="0" applyNumberFormat="1" applyFont="1" applyFill="1" applyBorder="1" applyAlignment="1">
      <alignment/>
    </xf>
    <xf numFmtId="3" fontId="0" fillId="36" borderId="52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3" fontId="14" fillId="34" borderId="52" xfId="0" applyNumberFormat="1" applyFont="1" applyFill="1" applyBorder="1" applyAlignment="1">
      <alignment/>
    </xf>
    <xf numFmtId="3" fontId="14" fillId="34" borderId="53" xfId="0" applyNumberFormat="1" applyFont="1" applyFill="1" applyBorder="1" applyAlignment="1">
      <alignment/>
    </xf>
    <xf numFmtId="3" fontId="19" fillId="34" borderId="53" xfId="0" applyNumberFormat="1" applyFont="1" applyFill="1" applyBorder="1" applyAlignment="1">
      <alignment/>
    </xf>
    <xf numFmtId="3" fontId="14" fillId="34" borderId="54" xfId="0" applyNumberFormat="1" applyFont="1" applyFill="1" applyBorder="1" applyAlignment="1">
      <alignment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3" fontId="17" fillId="37" borderId="51" xfId="0" applyNumberFormat="1" applyFont="1" applyFill="1" applyBorder="1" applyAlignment="1">
      <alignment wrapText="1"/>
    </xf>
    <xf numFmtId="3" fontId="17" fillId="37" borderId="58" xfId="0" applyNumberFormat="1" applyFont="1" applyFill="1" applyBorder="1" applyAlignment="1">
      <alignment wrapText="1"/>
    </xf>
    <xf numFmtId="3" fontId="9" fillId="37" borderId="59" xfId="0" applyNumberFormat="1" applyFont="1" applyFill="1" applyBorder="1" applyAlignment="1">
      <alignment/>
    </xf>
    <xf numFmtId="3" fontId="9" fillId="37" borderId="60" xfId="0" applyNumberFormat="1" applyFont="1" applyFill="1" applyBorder="1" applyAlignment="1">
      <alignment/>
    </xf>
    <xf numFmtId="3" fontId="9" fillId="35" borderId="59" xfId="0" applyNumberFormat="1" applyFont="1" applyFill="1" applyBorder="1" applyAlignment="1">
      <alignment/>
    </xf>
    <xf numFmtId="3" fontId="9" fillId="36" borderId="59" xfId="0" applyNumberFormat="1" applyFont="1" applyFill="1" applyBorder="1" applyAlignment="1">
      <alignment/>
    </xf>
    <xf numFmtId="3" fontId="9" fillId="36" borderId="60" xfId="0" applyNumberFormat="1" applyFont="1" applyFill="1" applyBorder="1" applyAlignment="1">
      <alignment/>
    </xf>
    <xf numFmtId="3" fontId="14" fillId="0" borderId="52" xfId="0" applyNumberFormat="1" applyFont="1" applyBorder="1" applyAlignment="1">
      <alignment/>
    </xf>
    <xf numFmtId="3" fontId="14" fillId="0" borderId="46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59" xfId="0" applyNumberFormat="1" applyFont="1" applyFill="1" applyBorder="1" applyAlignment="1">
      <alignment/>
    </xf>
    <xf numFmtId="3" fontId="9" fillId="0" borderId="60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3" fontId="9" fillId="37" borderId="46" xfId="0" applyNumberFormat="1" applyFont="1" applyFill="1" applyBorder="1" applyAlignment="1">
      <alignment/>
    </xf>
    <xf numFmtId="3" fontId="9" fillId="36" borderId="52" xfId="0" applyNumberFormat="1" applyFont="1" applyFill="1" applyBorder="1" applyAlignment="1">
      <alignment/>
    </xf>
    <xf numFmtId="3" fontId="9" fillId="36" borderId="46" xfId="0" applyNumberFormat="1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3" fontId="20" fillId="34" borderId="59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21" fillId="34" borderId="59" xfId="0" applyNumberFormat="1" applyFont="1" applyFill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14" fillId="34" borderId="59" xfId="0" applyNumberFormat="1" applyFont="1" applyFill="1" applyBorder="1" applyAlignment="1">
      <alignment/>
    </xf>
    <xf numFmtId="3" fontId="24" fillId="0" borderId="17" xfId="0" applyNumberFormat="1" applyFont="1" applyBorder="1" applyAlignment="1">
      <alignment/>
    </xf>
    <xf numFmtId="1" fontId="13" fillId="34" borderId="28" xfId="0" applyNumberFormat="1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left"/>
    </xf>
    <xf numFmtId="0" fontId="13" fillId="34" borderId="21" xfId="0" applyFont="1" applyFill="1" applyBorder="1" applyAlignment="1">
      <alignment horizontal="left" wrapText="1"/>
    </xf>
    <xf numFmtId="0" fontId="3" fillId="33" borderId="67" xfId="0" applyFont="1" applyFill="1" applyBorder="1" applyAlignment="1">
      <alignment horizontal="center" vertical="center" wrapText="1"/>
    </xf>
    <xf numFmtId="0" fontId="5" fillId="37" borderId="68" xfId="0" applyFont="1" applyFill="1" applyBorder="1" applyAlignment="1">
      <alignment wrapText="1"/>
    </xf>
    <xf numFmtId="0" fontId="7" fillId="37" borderId="59" xfId="0" applyFont="1" applyFill="1" applyBorder="1" applyAlignment="1">
      <alignment/>
    </xf>
    <xf numFmtId="0" fontId="9" fillId="36" borderId="59" xfId="0" applyFont="1" applyFill="1" applyBorder="1" applyAlignment="1">
      <alignment/>
    </xf>
    <xf numFmtId="0" fontId="9" fillId="0" borderId="59" xfId="0" applyFont="1" applyBorder="1" applyAlignment="1">
      <alignment/>
    </xf>
    <xf numFmtId="3" fontId="9" fillId="0" borderId="69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0" fillId="36" borderId="59" xfId="0" applyFill="1" applyBorder="1" applyAlignment="1">
      <alignment/>
    </xf>
    <xf numFmtId="0" fontId="8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15" fillId="0" borderId="73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13" fillId="38" borderId="17" xfId="0" applyNumberFormat="1" applyFont="1" applyFill="1" applyBorder="1" applyAlignment="1">
      <alignment/>
    </xf>
    <xf numFmtId="3" fontId="14" fillId="38" borderId="18" xfId="0" applyNumberFormat="1" applyFont="1" applyFill="1" applyBorder="1" applyAlignment="1">
      <alignment/>
    </xf>
    <xf numFmtId="3" fontId="20" fillId="38" borderId="17" xfId="0" applyNumberFormat="1" applyFont="1" applyFill="1" applyBorder="1" applyAlignment="1">
      <alignment/>
    </xf>
    <xf numFmtId="3" fontId="20" fillId="38" borderId="74" xfId="0" applyNumberFormat="1" applyFont="1" applyFill="1" applyBorder="1" applyAlignment="1">
      <alignment/>
    </xf>
    <xf numFmtId="3" fontId="20" fillId="38" borderId="75" xfId="0" applyNumberFormat="1" applyFont="1" applyFill="1" applyBorder="1" applyAlignment="1">
      <alignment/>
    </xf>
    <xf numFmtId="3" fontId="14" fillId="38" borderId="76" xfId="0" applyNumberFormat="1" applyFont="1" applyFill="1" applyBorder="1" applyAlignment="1">
      <alignment/>
    </xf>
    <xf numFmtId="3" fontId="20" fillId="38" borderId="47" xfId="0" applyNumberFormat="1" applyFont="1" applyFill="1" applyBorder="1" applyAlignment="1">
      <alignment/>
    </xf>
    <xf numFmtId="3" fontId="20" fillId="38" borderId="77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0" fontId="15" fillId="34" borderId="26" xfId="0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/>
    </xf>
    <xf numFmtId="0" fontId="13" fillId="38" borderId="35" xfId="0" applyFont="1" applyFill="1" applyBorder="1" applyAlignment="1">
      <alignment horizontal="center"/>
    </xf>
    <xf numFmtId="0" fontId="13" fillId="38" borderId="34" xfId="0" applyFont="1" applyFill="1" applyBorder="1" applyAlignment="1">
      <alignment horizontal="center"/>
    </xf>
    <xf numFmtId="3" fontId="9" fillId="38" borderId="52" xfId="0" applyNumberFormat="1" applyFont="1" applyFill="1" applyBorder="1" applyAlignment="1">
      <alignment/>
    </xf>
    <xf numFmtId="3" fontId="13" fillId="39" borderId="18" xfId="0" applyNumberFormat="1" applyFont="1" applyFill="1" applyBorder="1" applyAlignment="1">
      <alignment/>
    </xf>
    <xf numFmtId="3" fontId="9" fillId="39" borderId="20" xfId="0" applyNumberFormat="1" applyFont="1" applyFill="1" applyBorder="1" applyAlignment="1">
      <alignment/>
    </xf>
    <xf numFmtId="3" fontId="9" fillId="39" borderId="18" xfId="0" applyNumberFormat="1" applyFont="1" applyFill="1" applyBorder="1" applyAlignment="1">
      <alignment/>
    </xf>
    <xf numFmtId="3" fontId="9" fillId="39" borderId="29" xfId="0" applyNumberFormat="1" applyFont="1" applyFill="1" applyBorder="1" applyAlignment="1">
      <alignment/>
    </xf>
    <xf numFmtId="3" fontId="9" fillId="39" borderId="17" xfId="0" applyNumberFormat="1" applyFont="1" applyFill="1" applyBorder="1" applyAlignment="1">
      <alignment/>
    </xf>
    <xf numFmtId="3" fontId="22" fillId="39" borderId="29" xfId="0" applyNumberFormat="1" applyFont="1" applyFill="1" applyBorder="1" applyAlignment="1">
      <alignment/>
    </xf>
    <xf numFmtId="3" fontId="13" fillId="39" borderId="17" xfId="0" applyNumberFormat="1" applyFont="1" applyFill="1" applyBorder="1" applyAlignment="1">
      <alignment/>
    </xf>
    <xf numFmtId="3" fontId="19" fillId="40" borderId="20" xfId="0" applyNumberFormat="1" applyFont="1" applyFill="1" applyBorder="1" applyAlignment="1">
      <alignment/>
    </xf>
    <xf numFmtId="3" fontId="19" fillId="40" borderId="18" xfId="0" applyNumberFormat="1" applyFont="1" applyFill="1" applyBorder="1" applyAlignment="1">
      <alignment/>
    </xf>
    <xf numFmtId="3" fontId="19" fillId="40" borderId="46" xfId="0" applyNumberFormat="1" applyFont="1" applyFill="1" applyBorder="1" applyAlignment="1">
      <alignment/>
    </xf>
    <xf numFmtId="3" fontId="14" fillId="40" borderId="18" xfId="0" applyNumberFormat="1" applyFont="1" applyFill="1" applyBorder="1" applyAlignment="1">
      <alignment/>
    </xf>
    <xf numFmtId="3" fontId="14" fillId="40" borderId="20" xfId="0" applyNumberFormat="1" applyFont="1" applyFill="1" applyBorder="1" applyAlignment="1">
      <alignment/>
    </xf>
    <xf numFmtId="3" fontId="14" fillId="40" borderId="46" xfId="0" applyNumberFormat="1" applyFont="1" applyFill="1" applyBorder="1" applyAlignment="1">
      <alignment/>
    </xf>
    <xf numFmtId="3" fontId="20" fillId="40" borderId="17" xfId="0" applyNumberFormat="1" applyFont="1" applyFill="1" applyBorder="1" applyAlignment="1">
      <alignment/>
    </xf>
    <xf numFmtId="3" fontId="20" fillId="40" borderId="60" xfId="0" applyNumberFormat="1" applyFont="1" applyFill="1" applyBorder="1" applyAlignment="1">
      <alignment/>
    </xf>
    <xf numFmtId="3" fontId="21" fillId="40" borderId="17" xfId="0" applyNumberFormat="1" applyFont="1" applyFill="1" applyBorder="1" applyAlignment="1">
      <alignment/>
    </xf>
    <xf numFmtId="3" fontId="21" fillId="40" borderId="60" xfId="0" applyNumberFormat="1" applyFont="1" applyFill="1" applyBorder="1" applyAlignment="1">
      <alignment/>
    </xf>
    <xf numFmtId="3" fontId="20" fillId="40" borderId="74" xfId="0" applyNumberFormat="1" applyFont="1" applyFill="1" applyBorder="1" applyAlignment="1">
      <alignment/>
    </xf>
    <xf numFmtId="3" fontId="20" fillId="40" borderId="78" xfId="0" applyNumberFormat="1" applyFont="1" applyFill="1" applyBorder="1" applyAlignment="1">
      <alignment/>
    </xf>
    <xf numFmtId="3" fontId="20" fillId="40" borderId="30" xfId="0" applyNumberFormat="1" applyFont="1" applyFill="1" applyBorder="1" applyAlignment="1">
      <alignment/>
    </xf>
    <xf numFmtId="3" fontId="20" fillId="40" borderId="79" xfId="0" applyNumberFormat="1" applyFont="1" applyFill="1" applyBorder="1" applyAlignment="1">
      <alignment/>
    </xf>
    <xf numFmtId="3" fontId="20" fillId="40" borderId="12" xfId="0" applyNumberFormat="1" applyFont="1" applyFill="1" applyBorder="1" applyAlignment="1">
      <alignment/>
    </xf>
    <xf numFmtId="3" fontId="20" fillId="40" borderId="56" xfId="0" applyNumberFormat="1" applyFont="1" applyFill="1" applyBorder="1" applyAlignment="1">
      <alignment/>
    </xf>
    <xf numFmtId="3" fontId="20" fillId="40" borderId="80" xfId="0" applyNumberFormat="1" applyFont="1" applyFill="1" applyBorder="1" applyAlignment="1">
      <alignment/>
    </xf>
    <xf numFmtId="3" fontId="20" fillId="40" borderId="81" xfId="0" applyNumberFormat="1" applyFont="1" applyFill="1" applyBorder="1" applyAlignment="1">
      <alignment/>
    </xf>
    <xf numFmtId="0" fontId="0" fillId="0" borderId="82" xfId="0" applyFill="1" applyBorder="1" applyAlignment="1">
      <alignment/>
    </xf>
    <xf numFmtId="0" fontId="15" fillId="0" borderId="34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center"/>
    </xf>
    <xf numFmtId="3" fontId="9" fillId="36" borderId="69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15" fillId="0" borderId="52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59" xfId="0" applyNumberFormat="1" applyFont="1" applyFill="1" applyBorder="1" applyAlignment="1">
      <alignment/>
    </xf>
    <xf numFmtId="3" fontId="24" fillId="0" borderId="65" xfId="0" applyNumberFormat="1" applyFont="1" applyFill="1" applyBorder="1" applyAlignment="1">
      <alignment/>
    </xf>
    <xf numFmtId="0" fontId="14" fillId="34" borderId="83" xfId="0" applyFont="1" applyFill="1" applyBorder="1" applyAlignment="1">
      <alignment horizontal="left" wrapText="1"/>
    </xf>
    <xf numFmtId="0" fontId="15" fillId="34" borderId="84" xfId="0" applyFont="1" applyFill="1" applyBorder="1" applyAlignment="1">
      <alignment horizontal="center"/>
    </xf>
    <xf numFmtId="0" fontId="15" fillId="34" borderId="42" xfId="0" applyFont="1" applyFill="1" applyBorder="1" applyAlignment="1">
      <alignment horizontal="center"/>
    </xf>
    <xf numFmtId="3" fontId="9" fillId="38" borderId="85" xfId="0" applyNumberFormat="1" applyFont="1" applyFill="1" applyBorder="1" applyAlignment="1">
      <alignment/>
    </xf>
    <xf numFmtId="3" fontId="14" fillId="38" borderId="86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3" fontId="15" fillId="0" borderId="87" xfId="0" applyNumberFormat="1" applyFont="1" applyFill="1" applyBorder="1" applyAlignment="1">
      <alignment/>
    </xf>
    <xf numFmtId="3" fontId="15" fillId="0" borderId="88" xfId="0" applyNumberFormat="1" applyFont="1" applyFill="1" applyBorder="1" applyAlignment="1">
      <alignment/>
    </xf>
    <xf numFmtId="3" fontId="24" fillId="0" borderId="59" xfId="0" applyNumberFormat="1" applyFont="1" applyBorder="1" applyAlignment="1">
      <alignment/>
    </xf>
    <xf numFmtId="3" fontId="15" fillId="0" borderId="89" xfId="0" applyNumberFormat="1" applyFont="1" applyFill="1" applyBorder="1" applyAlignment="1">
      <alignment/>
    </xf>
    <xf numFmtId="3" fontId="24" fillId="0" borderId="70" xfId="0" applyNumberFormat="1" applyFont="1" applyFill="1" applyBorder="1" applyAlignment="1">
      <alignment/>
    </xf>
    <xf numFmtId="3" fontId="24" fillId="0" borderId="38" xfId="0" applyNumberFormat="1" applyFont="1" applyFill="1" applyBorder="1" applyAlignment="1">
      <alignment/>
    </xf>
    <xf numFmtId="3" fontId="15" fillId="0" borderId="54" xfId="0" applyNumberFormat="1" applyFont="1" applyFill="1" applyBorder="1" applyAlignment="1">
      <alignment/>
    </xf>
    <xf numFmtId="3" fontId="24" fillId="0" borderId="52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52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59" xfId="0" applyNumberFormat="1" applyFont="1" applyFill="1" applyBorder="1" applyAlignment="1">
      <alignment/>
    </xf>
    <xf numFmtId="3" fontId="25" fillId="0" borderId="59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4" fillId="0" borderId="47" xfId="0" applyNumberFormat="1" applyFont="1" applyBorder="1" applyAlignment="1">
      <alignment/>
    </xf>
    <xf numFmtId="3" fontId="24" fillId="0" borderId="75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47" xfId="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/>
    </xf>
    <xf numFmtId="3" fontId="24" fillId="0" borderId="30" xfId="0" applyNumberFormat="1" applyFont="1" applyFill="1" applyBorder="1" applyAlignment="1">
      <alignment/>
    </xf>
    <xf numFmtId="3" fontId="24" fillId="0" borderId="29" xfId="0" applyNumberFormat="1" applyFont="1" applyFill="1" applyBorder="1" applyAlignment="1">
      <alignment/>
    </xf>
    <xf numFmtId="3" fontId="24" fillId="0" borderId="36" xfId="0" applyNumberFormat="1" applyFont="1" applyBorder="1" applyAlignment="1">
      <alignment/>
    </xf>
    <xf numFmtId="3" fontId="20" fillId="34" borderId="23" xfId="0" applyNumberFormat="1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3" fontId="20" fillId="40" borderId="23" xfId="0" applyNumberFormat="1" applyFont="1" applyFill="1" applyBorder="1" applyAlignment="1">
      <alignment/>
    </xf>
    <xf numFmtId="3" fontId="24" fillId="39" borderId="47" xfId="0" applyNumberFormat="1" applyFont="1" applyFill="1" applyBorder="1" applyAlignment="1">
      <alignment/>
    </xf>
    <xf numFmtId="3" fontId="24" fillId="39" borderId="75" xfId="0" applyNumberFormat="1" applyFont="1" applyFill="1" applyBorder="1" applyAlignment="1">
      <alignment/>
    </xf>
    <xf numFmtId="3" fontId="24" fillId="39" borderId="12" xfId="0" applyNumberFormat="1" applyFont="1" applyFill="1" applyBorder="1" applyAlignment="1">
      <alignment/>
    </xf>
    <xf numFmtId="3" fontId="24" fillId="0" borderId="77" xfId="0" applyNumberFormat="1" applyFont="1" applyFill="1" applyBorder="1" applyAlignment="1">
      <alignment/>
    </xf>
    <xf numFmtId="3" fontId="24" fillId="0" borderId="80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15" fillId="0" borderId="90" xfId="0" applyNumberFormat="1" applyFont="1" applyFill="1" applyBorder="1" applyAlignment="1">
      <alignment/>
    </xf>
    <xf numFmtId="0" fontId="0" fillId="39" borderId="71" xfId="0" applyFill="1" applyBorder="1" applyAlignment="1">
      <alignment/>
    </xf>
    <xf numFmtId="0" fontId="13" fillId="34" borderId="91" xfId="0" applyFont="1" applyFill="1" applyBorder="1" applyAlignment="1">
      <alignment horizontal="center"/>
    </xf>
    <xf numFmtId="0" fontId="15" fillId="0" borderId="92" xfId="0" applyFont="1" applyFill="1" applyBorder="1" applyAlignment="1">
      <alignment horizontal="center"/>
    </xf>
    <xf numFmtId="0" fontId="13" fillId="34" borderId="6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  <xf numFmtId="3" fontId="9" fillId="35" borderId="61" xfId="0" applyNumberFormat="1" applyFont="1" applyFill="1" applyBorder="1" applyAlignment="1">
      <alignment/>
    </xf>
    <xf numFmtId="3" fontId="9" fillId="35" borderId="94" xfId="0" applyNumberFormat="1" applyFont="1" applyFill="1" applyBorder="1" applyAlignment="1">
      <alignment/>
    </xf>
    <xf numFmtId="3" fontId="14" fillId="34" borderId="29" xfId="0" applyNumberFormat="1" applyFont="1" applyFill="1" applyBorder="1" applyAlignment="1">
      <alignment/>
    </xf>
    <xf numFmtId="3" fontId="9" fillId="35" borderId="95" xfId="0" applyNumberFormat="1" applyFont="1" applyFill="1" applyBorder="1" applyAlignment="1">
      <alignment/>
    </xf>
    <xf numFmtId="3" fontId="14" fillId="34" borderId="95" xfId="0" applyNumberFormat="1" applyFont="1" applyFill="1" applyBorder="1" applyAlignment="1">
      <alignment/>
    </xf>
    <xf numFmtId="3" fontId="15" fillId="0" borderId="95" xfId="0" applyNumberFormat="1" applyFont="1" applyFill="1" applyBorder="1" applyAlignment="1">
      <alignment/>
    </xf>
    <xf numFmtId="0" fontId="15" fillId="34" borderId="96" xfId="0" applyFont="1" applyFill="1" applyBorder="1" applyAlignment="1">
      <alignment horizontal="center"/>
    </xf>
    <xf numFmtId="3" fontId="9" fillId="38" borderId="45" xfId="0" applyNumberFormat="1" applyFont="1" applyFill="1" applyBorder="1" applyAlignment="1">
      <alignment/>
    </xf>
    <xf numFmtId="3" fontId="14" fillId="38" borderId="68" xfId="0" applyNumberFormat="1" applyFont="1" applyFill="1" applyBorder="1" applyAlignment="1">
      <alignment/>
    </xf>
    <xf numFmtId="3" fontId="20" fillId="38" borderId="97" xfId="0" applyNumberFormat="1" applyFont="1" applyFill="1" applyBorder="1" applyAlignment="1">
      <alignment/>
    </xf>
    <xf numFmtId="3" fontId="20" fillId="40" borderId="97" xfId="0" applyNumberFormat="1" applyFont="1" applyFill="1" applyBorder="1" applyAlignment="1">
      <alignment/>
    </xf>
    <xf numFmtId="3" fontId="20" fillId="40" borderId="98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3" fontId="15" fillId="0" borderId="99" xfId="0" applyNumberFormat="1" applyFont="1" applyFill="1" applyBorder="1" applyAlignment="1">
      <alignment/>
    </xf>
    <xf numFmtId="3" fontId="15" fillId="0" borderId="7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4" fillId="35" borderId="19" xfId="0" applyFont="1" applyFill="1" applyBorder="1" applyAlignment="1">
      <alignment horizontal="left" wrapText="1"/>
    </xf>
    <xf numFmtId="0" fontId="9" fillId="36" borderId="34" xfId="0" applyFont="1" applyFill="1" applyBorder="1" applyAlignment="1">
      <alignment horizontal="left" wrapText="1"/>
    </xf>
    <xf numFmtId="0" fontId="9" fillId="36" borderId="14" xfId="0" applyFont="1" applyFill="1" applyBorder="1" applyAlignment="1">
      <alignment horizontal="left" wrapText="1"/>
    </xf>
    <xf numFmtId="0" fontId="9" fillId="33" borderId="100" xfId="0" applyFont="1" applyFill="1" applyBorder="1" applyAlignment="1">
      <alignment horizontal="center" vertical="center" wrapText="1"/>
    </xf>
    <xf numFmtId="0" fontId="9" fillId="33" borderId="101" xfId="0" applyFont="1" applyFill="1" applyBorder="1" applyAlignment="1">
      <alignment horizontal="center" vertical="center" wrapText="1"/>
    </xf>
    <xf numFmtId="0" fontId="9" fillId="33" borderId="102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left"/>
    </xf>
    <xf numFmtId="0" fontId="15" fillId="36" borderId="19" xfId="0" applyFont="1" applyFill="1" applyBorder="1" applyAlignment="1">
      <alignment horizontal="left"/>
    </xf>
    <xf numFmtId="0" fontId="9" fillId="33" borderId="103" xfId="0" applyFont="1" applyFill="1" applyBorder="1" applyAlignment="1">
      <alignment horizontal="center" vertical="center" wrapText="1"/>
    </xf>
    <xf numFmtId="0" fontId="9" fillId="33" borderId="104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" fontId="13" fillId="0" borderId="83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1" fontId="13" fillId="0" borderId="92" xfId="0" applyNumberFormat="1" applyFont="1" applyFill="1" applyBorder="1" applyAlignment="1">
      <alignment horizontal="center" vertical="center" wrapText="1"/>
    </xf>
    <xf numFmtId="0" fontId="13" fillId="37" borderId="17" xfId="0" applyFont="1" applyFill="1" applyBorder="1" applyAlignment="1">
      <alignment horizontal="left"/>
    </xf>
    <xf numFmtId="0" fontId="13" fillId="37" borderId="19" xfId="0" applyFont="1" applyFill="1" applyBorder="1" applyAlignment="1">
      <alignment horizontal="left"/>
    </xf>
    <xf numFmtId="0" fontId="9" fillId="33" borderId="105" xfId="0" applyFont="1" applyFill="1" applyBorder="1" applyAlignment="1">
      <alignment horizontal="center" vertical="center" wrapText="1"/>
    </xf>
    <xf numFmtId="0" fontId="9" fillId="33" borderId="106" xfId="0" applyFont="1" applyFill="1" applyBorder="1" applyAlignment="1">
      <alignment horizontal="center" vertical="center" wrapText="1"/>
    </xf>
    <xf numFmtId="0" fontId="9" fillId="33" borderId="107" xfId="0" applyFont="1" applyFill="1" applyBorder="1" applyAlignment="1">
      <alignment horizontal="center" vertical="center" wrapText="1"/>
    </xf>
    <xf numFmtId="0" fontId="9" fillId="33" borderId="108" xfId="0" applyFont="1" applyFill="1" applyBorder="1" applyAlignment="1">
      <alignment horizontal="center" vertical="center" wrapText="1"/>
    </xf>
    <xf numFmtId="0" fontId="15" fillId="36" borderId="109" xfId="0" applyFont="1" applyFill="1" applyBorder="1" applyAlignment="1">
      <alignment horizontal="left"/>
    </xf>
    <xf numFmtId="0" fontId="9" fillId="35" borderId="19" xfId="0" applyFont="1" applyFill="1" applyBorder="1" applyAlignment="1">
      <alignment horizontal="left" wrapText="1"/>
    </xf>
    <xf numFmtId="0" fontId="9" fillId="33" borderId="110" xfId="0" applyFont="1" applyFill="1" applyBorder="1" applyAlignment="1">
      <alignment horizontal="center" vertical="center" wrapText="1"/>
    </xf>
    <xf numFmtId="0" fontId="9" fillId="33" borderId="111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left"/>
    </xf>
    <xf numFmtId="0" fontId="15" fillId="35" borderId="109" xfId="0" applyFont="1" applyFill="1" applyBorder="1" applyAlignment="1">
      <alignment horizontal="left"/>
    </xf>
    <xf numFmtId="0" fontId="15" fillId="35" borderId="19" xfId="0" applyFont="1" applyFill="1" applyBorder="1" applyAlignment="1">
      <alignment horizontal="left"/>
    </xf>
    <xf numFmtId="0" fontId="13" fillId="0" borderId="112" xfId="0" applyFont="1" applyFill="1" applyBorder="1" applyAlignment="1">
      <alignment horizontal="center" wrapText="1"/>
    </xf>
    <xf numFmtId="0" fontId="13" fillId="0" borderId="113" xfId="0" applyFont="1" applyFill="1" applyBorder="1" applyAlignment="1">
      <alignment horizontal="center" wrapText="1"/>
    </xf>
    <xf numFmtId="0" fontId="13" fillId="0" borderId="114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15" fillId="36" borderId="97" xfId="0" applyFont="1" applyFill="1" applyBorder="1" applyAlignment="1">
      <alignment horizontal="left"/>
    </xf>
    <xf numFmtId="0" fontId="15" fillId="36" borderId="22" xfId="0" applyFont="1" applyFill="1" applyBorder="1" applyAlignment="1">
      <alignment horizontal="left"/>
    </xf>
    <xf numFmtId="0" fontId="13" fillId="0" borderId="115" xfId="0" applyFont="1" applyFill="1" applyBorder="1" applyAlignment="1">
      <alignment horizontal="center" wrapText="1"/>
    </xf>
    <xf numFmtId="0" fontId="13" fillId="0" borderId="116" xfId="0" applyFont="1" applyFill="1" applyBorder="1" applyAlignment="1">
      <alignment horizontal="center" wrapText="1"/>
    </xf>
    <xf numFmtId="0" fontId="13" fillId="0" borderId="117" xfId="0" applyFont="1" applyFill="1" applyBorder="1" applyAlignment="1">
      <alignment horizontal="center" wrapText="1"/>
    </xf>
    <xf numFmtId="0" fontId="13" fillId="0" borderId="118" xfId="0" applyFont="1" applyFill="1" applyBorder="1" applyAlignment="1">
      <alignment horizontal="center" wrapText="1"/>
    </xf>
    <xf numFmtId="0" fontId="13" fillId="0" borderId="119" xfId="0" applyFont="1" applyFill="1" applyBorder="1" applyAlignment="1">
      <alignment horizontal="center" wrapText="1"/>
    </xf>
    <xf numFmtId="0" fontId="13" fillId="0" borderId="12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21" xfId="0" applyFont="1" applyFill="1" applyBorder="1" applyAlignment="1">
      <alignment horizontal="center" wrapText="1"/>
    </xf>
    <xf numFmtId="0" fontId="13" fillId="0" borderId="122" xfId="0" applyFont="1" applyFill="1" applyBorder="1" applyAlignment="1">
      <alignment horizontal="center" wrapText="1"/>
    </xf>
    <xf numFmtId="0" fontId="13" fillId="0" borderId="123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9"/>
  <sheetViews>
    <sheetView showGridLines="0" tabSelected="1" view="pageBreakPreview" zoomScale="60" zoomScaleNormal="70" workbookViewId="0" topLeftCell="F1">
      <selection activeCell="V5" sqref="V5"/>
    </sheetView>
  </sheetViews>
  <sheetFormatPr defaultColWidth="8.796875" defaultRowHeight="14.25"/>
  <cols>
    <col min="1" max="1" width="3.59765625" style="0" customWidth="1"/>
    <col min="2" max="2" width="4.3984375" style="0" customWidth="1"/>
    <col min="3" max="3" width="44.59765625" style="0" customWidth="1"/>
    <col min="4" max="4" width="10.8984375" style="0" customWidth="1"/>
    <col min="5" max="5" width="9.5" style="0" customWidth="1"/>
    <col min="6" max="6" width="9.8984375" style="0" customWidth="1"/>
    <col min="7" max="7" width="14.59765625" style="0" customWidth="1"/>
    <col min="8" max="11" width="11.59765625" style="0" customWidth="1"/>
    <col min="12" max="12" width="11.5" style="0" customWidth="1"/>
    <col min="13" max="17" width="11.59765625" style="0" customWidth="1"/>
    <col min="18" max="18" width="9.69921875" style="0" bestFit="1" customWidth="1"/>
    <col min="19" max="19" width="10" style="0" bestFit="1" customWidth="1"/>
    <col min="20" max="20" width="11.69921875" style="0" customWidth="1"/>
    <col min="21" max="21" width="9.69921875" style="0" bestFit="1" customWidth="1"/>
    <col min="22" max="30" width="9.09765625" style="0" bestFit="1" customWidth="1"/>
  </cols>
  <sheetData>
    <row r="1" spans="10:17" ht="26.25" customHeight="1">
      <c r="J1" s="192"/>
      <c r="K1" s="192"/>
      <c r="L1" s="192"/>
      <c r="M1" s="192"/>
      <c r="N1" s="192"/>
      <c r="O1" s="192"/>
      <c r="P1" s="306"/>
      <c r="Q1" s="306"/>
    </row>
    <row r="2" spans="10:17" ht="17.25" customHeight="1">
      <c r="J2" s="305" t="s">
        <v>18</v>
      </c>
      <c r="K2" s="305"/>
      <c r="L2" s="305"/>
      <c r="M2" s="305"/>
      <c r="N2" s="305"/>
      <c r="O2" s="305"/>
      <c r="P2" s="305"/>
      <c r="Q2" s="305"/>
    </row>
    <row r="3" spans="10:17" ht="17.25" customHeight="1">
      <c r="J3" s="305" t="s">
        <v>48</v>
      </c>
      <c r="K3" s="305"/>
      <c r="L3" s="305"/>
      <c r="M3" s="305"/>
      <c r="N3" s="305"/>
      <c r="O3" s="305"/>
      <c r="P3" s="305"/>
      <c r="Q3" s="305"/>
    </row>
    <row r="4" spans="10:17" ht="21" customHeight="1">
      <c r="J4" s="98"/>
      <c r="K4" s="98"/>
      <c r="L4" s="305" t="s">
        <v>36</v>
      </c>
      <c r="M4" s="305"/>
      <c r="N4" s="305"/>
      <c r="O4" s="305"/>
      <c r="P4" s="305"/>
      <c r="Q4" s="305"/>
    </row>
    <row r="5" spans="10:17" ht="17.25" customHeight="1">
      <c r="J5" s="305" t="s">
        <v>47</v>
      </c>
      <c r="K5" s="305"/>
      <c r="L5" s="305"/>
      <c r="M5" s="305"/>
      <c r="N5" s="305"/>
      <c r="O5" s="305"/>
      <c r="P5" s="305"/>
      <c r="Q5" s="305"/>
    </row>
    <row r="6" spans="3:17" s="1" customFormat="1" ht="26.25">
      <c r="C6" s="318" t="s">
        <v>37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="1" customFormat="1" ht="12.75" thickBot="1"/>
    <row r="8" spans="2:17" s="1" customFormat="1" ht="61.5" customHeight="1" thickBot="1">
      <c r="B8" s="324" t="s">
        <v>0</v>
      </c>
      <c r="C8" s="326" t="s">
        <v>1</v>
      </c>
      <c r="D8" s="326" t="s">
        <v>17</v>
      </c>
      <c r="E8" s="330" t="s">
        <v>2</v>
      </c>
      <c r="F8" s="331"/>
      <c r="G8" s="315" t="s">
        <v>16</v>
      </c>
      <c r="H8" s="310"/>
      <c r="I8" s="311"/>
      <c r="J8" s="311"/>
      <c r="K8" s="311"/>
      <c r="L8" s="311"/>
      <c r="M8" s="311"/>
      <c r="N8" s="311"/>
      <c r="O8" s="311"/>
      <c r="P8" s="311"/>
      <c r="Q8" s="312"/>
    </row>
    <row r="9" spans="2:17" s="1" customFormat="1" ht="30" customHeight="1" thickTop="1">
      <c r="B9" s="325"/>
      <c r="C9" s="327"/>
      <c r="D9" s="327"/>
      <c r="E9" s="9" t="s">
        <v>3</v>
      </c>
      <c r="F9" s="50" t="s">
        <v>4</v>
      </c>
      <c r="G9" s="316"/>
      <c r="H9" s="140">
        <v>2018</v>
      </c>
      <c r="I9" s="10">
        <v>2019</v>
      </c>
      <c r="J9" s="10">
        <v>2020</v>
      </c>
      <c r="K9" s="11">
        <v>2021</v>
      </c>
      <c r="L9" s="12">
        <v>2022</v>
      </c>
      <c r="M9" s="30">
        <v>2023</v>
      </c>
      <c r="N9" s="30">
        <v>2024</v>
      </c>
      <c r="O9" s="30">
        <v>2025</v>
      </c>
      <c r="P9" s="30">
        <v>2026</v>
      </c>
      <c r="Q9" s="141">
        <v>2027</v>
      </c>
    </row>
    <row r="10" spans="2:17" s="1" customFormat="1" ht="12.75" thickBot="1">
      <c r="B10" s="177">
        <v>1</v>
      </c>
      <c r="C10" s="5">
        <v>2</v>
      </c>
      <c r="D10" s="5">
        <v>3</v>
      </c>
      <c r="E10" s="5">
        <v>4</v>
      </c>
      <c r="F10" s="7">
        <v>5</v>
      </c>
      <c r="G10" s="126">
        <v>6</v>
      </c>
      <c r="H10" s="126">
        <v>7</v>
      </c>
      <c r="I10" s="7">
        <v>8</v>
      </c>
      <c r="J10" s="7">
        <v>9</v>
      </c>
      <c r="K10" s="8">
        <v>10</v>
      </c>
      <c r="L10" s="13">
        <v>11</v>
      </c>
      <c r="M10" s="31">
        <v>12</v>
      </c>
      <c r="N10" s="31">
        <v>13</v>
      </c>
      <c r="O10" s="31">
        <v>14</v>
      </c>
      <c r="P10" s="31">
        <v>15</v>
      </c>
      <c r="Q10" s="142">
        <v>20</v>
      </c>
    </row>
    <row r="11" spans="2:17" s="2" customFormat="1" ht="18">
      <c r="B11" s="178"/>
      <c r="C11" s="317" t="s">
        <v>5</v>
      </c>
      <c r="D11" s="317"/>
      <c r="E11" s="317"/>
      <c r="F11" s="317"/>
      <c r="G11" s="127">
        <f>SUM(G12:G13)</f>
        <v>23570350</v>
      </c>
      <c r="H11" s="143">
        <f aca="true" t="shared" si="0" ref="H11:O11">SUM(H14+H38)</f>
        <v>5470100</v>
      </c>
      <c r="I11" s="90">
        <f t="shared" si="0"/>
        <v>6500700</v>
      </c>
      <c r="J11" s="90">
        <f t="shared" si="0"/>
        <v>3469950</v>
      </c>
      <c r="K11" s="91">
        <f t="shared" si="0"/>
        <v>2621600</v>
      </c>
      <c r="L11" s="91">
        <f t="shared" si="0"/>
        <v>1744582</v>
      </c>
      <c r="M11" s="91">
        <f t="shared" si="0"/>
        <v>1643584</v>
      </c>
      <c r="N11" s="91">
        <f t="shared" si="0"/>
        <v>1643584</v>
      </c>
      <c r="O11" s="91">
        <f t="shared" si="0"/>
        <v>476250</v>
      </c>
      <c r="P11" s="91">
        <f>SUM(P12:P13)</f>
        <v>0</v>
      </c>
      <c r="Q11" s="144">
        <f>SUM(Q12:Q13)</f>
        <v>0</v>
      </c>
    </row>
    <row r="12" spans="2:17" s="3" customFormat="1" ht="15.75">
      <c r="B12" s="179"/>
      <c r="C12" s="322" t="s">
        <v>6</v>
      </c>
      <c r="D12" s="322"/>
      <c r="E12" s="322"/>
      <c r="F12" s="323"/>
      <c r="G12" s="128">
        <f>SUM(G15,G33,G39)</f>
        <v>1064000</v>
      </c>
      <c r="H12" s="145">
        <f>SUM(H15,H39,)</f>
        <v>532000</v>
      </c>
      <c r="I12" s="92">
        <f aca="true" t="shared" si="1" ref="I12:Q12">SUM(I15,I33,I39,)</f>
        <v>532000</v>
      </c>
      <c r="J12" s="92">
        <f t="shared" si="1"/>
        <v>0</v>
      </c>
      <c r="K12" s="92">
        <f t="shared" si="1"/>
        <v>0</v>
      </c>
      <c r="L12" s="93">
        <f t="shared" si="1"/>
        <v>0</v>
      </c>
      <c r="M12" s="94">
        <f t="shared" si="1"/>
        <v>0</v>
      </c>
      <c r="N12" s="94">
        <f t="shared" si="1"/>
        <v>0</v>
      </c>
      <c r="O12" s="94">
        <f t="shared" si="1"/>
        <v>0</v>
      </c>
      <c r="P12" s="94">
        <f t="shared" si="1"/>
        <v>0</v>
      </c>
      <c r="Q12" s="157">
        <f t="shared" si="1"/>
        <v>0</v>
      </c>
    </row>
    <row r="13" spans="2:17" s="3" customFormat="1" ht="15.75">
      <c r="B13" s="179"/>
      <c r="C13" s="322" t="s">
        <v>7</v>
      </c>
      <c r="D13" s="322"/>
      <c r="E13" s="322"/>
      <c r="F13" s="323"/>
      <c r="G13" s="128">
        <f>SUM(G16+G34,G40)</f>
        <v>22506350</v>
      </c>
      <c r="H13" s="145">
        <f aca="true" t="shared" si="2" ref="H13:Q13">SUM(H16,H40)</f>
        <v>4938100</v>
      </c>
      <c r="I13" s="92">
        <f t="shared" si="2"/>
        <v>5968700</v>
      </c>
      <c r="J13" s="92">
        <f t="shared" si="2"/>
        <v>3469950</v>
      </c>
      <c r="K13" s="92">
        <f t="shared" si="2"/>
        <v>2621600</v>
      </c>
      <c r="L13" s="92">
        <f t="shared" si="2"/>
        <v>1744582</v>
      </c>
      <c r="M13" s="92">
        <f t="shared" si="2"/>
        <v>1643584</v>
      </c>
      <c r="N13" s="92">
        <f t="shared" si="2"/>
        <v>1643584</v>
      </c>
      <c r="O13" s="92">
        <f t="shared" si="2"/>
        <v>476250</v>
      </c>
      <c r="P13" s="92">
        <f t="shared" si="2"/>
        <v>0</v>
      </c>
      <c r="Q13" s="146">
        <f t="shared" si="2"/>
        <v>0</v>
      </c>
    </row>
    <row r="14" spans="2:17" s="4" customFormat="1" ht="32.25" customHeight="1">
      <c r="B14" s="180"/>
      <c r="C14" s="329" t="s">
        <v>8</v>
      </c>
      <c r="D14" s="329"/>
      <c r="E14" s="329"/>
      <c r="F14" s="329"/>
      <c r="G14" s="129">
        <f>SUM(H14:Q14)</f>
        <v>5018350</v>
      </c>
      <c r="H14" s="147">
        <f aca="true" t="shared" si="3" ref="H14:M14">SUM(H15:H16)</f>
        <v>2536100</v>
      </c>
      <c r="I14" s="82">
        <f>SUM(I15:I16)</f>
        <v>2482250</v>
      </c>
      <c r="J14" s="82">
        <f t="shared" si="3"/>
        <v>0</v>
      </c>
      <c r="K14" s="83">
        <f t="shared" si="3"/>
        <v>0</v>
      </c>
      <c r="L14" s="84">
        <f t="shared" si="3"/>
        <v>0</v>
      </c>
      <c r="M14" s="84">
        <f t="shared" si="3"/>
        <v>0</v>
      </c>
      <c r="N14" s="84">
        <f>SUM(N15:N16)</f>
        <v>0</v>
      </c>
      <c r="O14" s="84">
        <f>SUM(O15:O16)</f>
        <v>0</v>
      </c>
      <c r="P14" s="84">
        <f>SUM(P15:P16)</f>
        <v>0</v>
      </c>
      <c r="Q14" s="149">
        <f>SUM(Q15:Q16)</f>
        <v>0</v>
      </c>
    </row>
    <row r="15" spans="2:17" s="4" customFormat="1" ht="15">
      <c r="B15" s="180"/>
      <c r="C15" s="313" t="s">
        <v>9</v>
      </c>
      <c r="D15" s="313"/>
      <c r="E15" s="313"/>
      <c r="F15" s="314"/>
      <c r="G15" s="130">
        <f>SUM(H15:Q15)</f>
        <v>704000</v>
      </c>
      <c r="H15" s="148">
        <f aca="true" t="shared" si="4" ref="H15:Q15">SUM(H18,H26,)</f>
        <v>352000</v>
      </c>
      <c r="I15" s="86">
        <f t="shared" si="4"/>
        <v>352000</v>
      </c>
      <c r="J15" s="86">
        <f t="shared" si="4"/>
        <v>0</v>
      </c>
      <c r="K15" s="86">
        <f t="shared" si="4"/>
        <v>0</v>
      </c>
      <c r="L15" s="86">
        <f t="shared" si="4"/>
        <v>0</v>
      </c>
      <c r="M15" s="86">
        <f t="shared" si="4"/>
        <v>0</v>
      </c>
      <c r="N15" s="86">
        <f t="shared" si="4"/>
        <v>0</v>
      </c>
      <c r="O15" s="86">
        <f t="shared" si="4"/>
        <v>0</v>
      </c>
      <c r="P15" s="86">
        <f t="shared" si="4"/>
        <v>0</v>
      </c>
      <c r="Q15" s="149">
        <f t="shared" si="4"/>
        <v>0</v>
      </c>
    </row>
    <row r="16" spans="2:17" s="4" customFormat="1" ht="15">
      <c r="B16" s="180"/>
      <c r="C16" s="313" t="s">
        <v>10</v>
      </c>
      <c r="D16" s="328"/>
      <c r="E16" s="313"/>
      <c r="F16" s="314"/>
      <c r="G16" s="130">
        <f>SUM(H16:Q16)</f>
        <v>4314350</v>
      </c>
      <c r="H16" s="148">
        <f>SUM(H19,H28,)</f>
        <v>2184100</v>
      </c>
      <c r="I16" s="85">
        <f>SUM(I19,I28,)</f>
        <v>2130250</v>
      </c>
      <c r="J16" s="85">
        <f aca="true" t="shared" si="5" ref="J16:Q16">SUM(J19,J28,,)</f>
        <v>0</v>
      </c>
      <c r="K16" s="85">
        <f t="shared" si="5"/>
        <v>0</v>
      </c>
      <c r="L16" s="85">
        <f t="shared" si="5"/>
        <v>0</v>
      </c>
      <c r="M16" s="85">
        <f t="shared" si="5"/>
        <v>0</v>
      </c>
      <c r="N16" s="85">
        <f t="shared" si="5"/>
        <v>0</v>
      </c>
      <c r="O16" s="85">
        <f t="shared" si="5"/>
        <v>0</v>
      </c>
      <c r="P16" s="85">
        <f t="shared" si="5"/>
        <v>0</v>
      </c>
      <c r="Q16" s="235">
        <f t="shared" si="5"/>
        <v>0</v>
      </c>
    </row>
    <row r="17" spans="2:22" s="4" customFormat="1" ht="49.5" customHeight="1">
      <c r="B17" s="181"/>
      <c r="C17" s="56" t="s">
        <v>11</v>
      </c>
      <c r="D17" s="319" t="s">
        <v>12</v>
      </c>
      <c r="E17" s="57"/>
      <c r="F17" s="58"/>
      <c r="G17" s="201">
        <f>SUM(G18:G19)</f>
        <v>1692350</v>
      </c>
      <c r="H17" s="150">
        <f>SUM(H18:H19)</f>
        <v>873100</v>
      </c>
      <c r="I17" s="18">
        <f aca="true" t="shared" si="6" ref="I17:N17">SUM(I19)</f>
        <v>819250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>SUM(O18:O19)</f>
        <v>0</v>
      </c>
      <c r="P17" s="18">
        <f>SUM(P18:P19)</f>
        <v>0</v>
      </c>
      <c r="Q17" s="151">
        <f>SUM(Q18:Q19)</f>
        <v>0</v>
      </c>
      <c r="S17" s="14"/>
      <c r="T17" s="14"/>
      <c r="U17" s="14"/>
      <c r="V17" s="14"/>
    </row>
    <row r="18" spans="2:22" s="4" customFormat="1" ht="19.5" customHeight="1">
      <c r="B18" s="181"/>
      <c r="C18" s="36" t="s">
        <v>6</v>
      </c>
      <c r="D18" s="320"/>
      <c r="E18" s="59"/>
      <c r="F18" s="60"/>
      <c r="G18" s="131">
        <v>0</v>
      </c>
      <c r="H18" s="152">
        <v>0</v>
      </c>
      <c r="I18" s="20">
        <v>0</v>
      </c>
      <c r="J18" s="20">
        <v>0</v>
      </c>
      <c r="K18" s="21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53">
        <v>0</v>
      </c>
      <c r="S18" s="14"/>
      <c r="T18" s="14"/>
      <c r="U18" s="14"/>
      <c r="V18" s="14"/>
    </row>
    <row r="19" spans="2:22" s="4" customFormat="1" ht="19.5" customHeight="1">
      <c r="B19" s="181"/>
      <c r="C19" s="36" t="s">
        <v>7</v>
      </c>
      <c r="D19" s="321"/>
      <c r="E19" s="61"/>
      <c r="F19" s="62"/>
      <c r="G19" s="132">
        <f>SUM(H19:Q19)</f>
        <v>1692350</v>
      </c>
      <c r="H19" s="154">
        <f aca="true" t="shared" si="7" ref="H19:Q19">SUM(H20:H24)</f>
        <v>873100</v>
      </c>
      <c r="I19" s="55">
        <f t="shared" si="7"/>
        <v>819250</v>
      </c>
      <c r="J19" s="55">
        <f t="shared" si="7"/>
        <v>0</v>
      </c>
      <c r="K19" s="55">
        <f t="shared" si="7"/>
        <v>0</v>
      </c>
      <c r="L19" s="55">
        <f t="shared" si="7"/>
        <v>0</v>
      </c>
      <c r="M19" s="55">
        <f t="shared" si="7"/>
        <v>0</v>
      </c>
      <c r="N19" s="55">
        <f t="shared" si="7"/>
        <v>0</v>
      </c>
      <c r="O19" s="55">
        <f t="shared" si="7"/>
        <v>0</v>
      </c>
      <c r="P19" s="55">
        <f t="shared" si="7"/>
        <v>0</v>
      </c>
      <c r="Q19" s="182">
        <f t="shared" si="7"/>
        <v>0</v>
      </c>
      <c r="S19" s="14"/>
      <c r="T19" s="14"/>
      <c r="U19" s="14"/>
      <c r="V19" s="14"/>
    </row>
    <row r="20" spans="2:22" s="4" customFormat="1" ht="27.75" customHeight="1">
      <c r="B20" s="183"/>
      <c r="C20" s="175" t="s">
        <v>38</v>
      </c>
      <c r="D20" s="174"/>
      <c r="E20" s="95">
        <v>2018</v>
      </c>
      <c r="F20" s="96">
        <v>2019</v>
      </c>
      <c r="G20" s="133">
        <f>SUM(H20:I20)</f>
        <v>250000</v>
      </c>
      <c r="H20" s="107">
        <v>125000</v>
      </c>
      <c r="I20" s="97">
        <v>125000</v>
      </c>
      <c r="J20" s="207"/>
      <c r="K20" s="210"/>
      <c r="L20" s="208"/>
      <c r="M20" s="211"/>
      <c r="N20" s="211"/>
      <c r="O20" s="17"/>
      <c r="P20" s="17"/>
      <c r="Q20" s="155"/>
      <c r="S20" s="14"/>
      <c r="T20" s="14"/>
      <c r="U20" s="14"/>
      <c r="V20" s="14"/>
    </row>
    <row r="21" spans="2:22" s="4" customFormat="1" ht="33" customHeight="1">
      <c r="B21" s="183"/>
      <c r="C21" s="176" t="s">
        <v>30</v>
      </c>
      <c r="D21" s="174"/>
      <c r="E21" s="95">
        <v>2018</v>
      </c>
      <c r="F21" s="96">
        <v>2019</v>
      </c>
      <c r="G21" s="133">
        <f>SUM(H21:I21)</f>
        <v>668000</v>
      </c>
      <c r="H21" s="133">
        <v>253000</v>
      </c>
      <c r="I21" s="97">
        <v>415000</v>
      </c>
      <c r="J21" s="212"/>
      <c r="K21" s="209"/>
      <c r="L21" s="210"/>
      <c r="M21" s="211"/>
      <c r="N21" s="211"/>
      <c r="O21" s="17"/>
      <c r="P21" s="17"/>
      <c r="Q21" s="155"/>
      <c r="S21" s="14"/>
      <c r="T21" s="14"/>
      <c r="U21" s="14"/>
      <c r="V21" s="14"/>
    </row>
    <row r="22" spans="2:22" s="4" customFormat="1" ht="27.75" customHeight="1">
      <c r="B22" s="183"/>
      <c r="C22" s="176" t="s">
        <v>39</v>
      </c>
      <c r="D22" s="174"/>
      <c r="E22" s="95">
        <v>2018</v>
      </c>
      <c r="F22" s="96">
        <v>2019</v>
      </c>
      <c r="G22" s="133">
        <f>SUM(H22:J22)</f>
        <v>393750</v>
      </c>
      <c r="H22" s="133">
        <v>262500</v>
      </c>
      <c r="I22" s="116">
        <v>131250</v>
      </c>
      <c r="J22" s="213"/>
      <c r="K22" s="211"/>
      <c r="L22" s="211"/>
      <c r="M22" s="211"/>
      <c r="N22" s="211"/>
      <c r="O22" s="17"/>
      <c r="P22" s="17"/>
      <c r="Q22" s="155"/>
      <c r="S22" s="14"/>
      <c r="T22" s="14"/>
      <c r="U22" s="14"/>
      <c r="V22" s="14"/>
    </row>
    <row r="23" spans="2:22" s="4" customFormat="1" ht="26.25" customHeight="1">
      <c r="B23" s="183"/>
      <c r="C23" s="176" t="s">
        <v>40</v>
      </c>
      <c r="D23" s="174"/>
      <c r="E23" s="95">
        <v>2018</v>
      </c>
      <c r="F23" s="96">
        <v>2019</v>
      </c>
      <c r="G23" s="133">
        <f>SUM(H23:I23)</f>
        <v>343000</v>
      </c>
      <c r="H23" s="133">
        <v>225000</v>
      </c>
      <c r="I23" s="193">
        <v>118000</v>
      </c>
      <c r="J23" s="213"/>
      <c r="K23" s="211"/>
      <c r="L23" s="211"/>
      <c r="M23" s="211"/>
      <c r="N23" s="211"/>
      <c r="O23" s="17"/>
      <c r="P23" s="17"/>
      <c r="Q23" s="155"/>
      <c r="S23" s="14"/>
      <c r="T23" s="14"/>
      <c r="U23" s="14"/>
      <c r="V23" s="14"/>
    </row>
    <row r="24" spans="2:22" s="4" customFormat="1" ht="29.25" customHeight="1">
      <c r="B24" s="183"/>
      <c r="C24" s="176" t="s">
        <v>24</v>
      </c>
      <c r="D24" s="174"/>
      <c r="E24" s="95">
        <v>2018</v>
      </c>
      <c r="F24" s="96">
        <v>2019</v>
      </c>
      <c r="G24" s="133">
        <f>SUM(H24:I24)</f>
        <v>37600</v>
      </c>
      <c r="H24" s="133">
        <v>7600</v>
      </c>
      <c r="I24" s="116">
        <v>30000</v>
      </c>
      <c r="J24" s="213"/>
      <c r="K24" s="211"/>
      <c r="L24" s="17"/>
      <c r="M24" s="17"/>
      <c r="N24" s="17"/>
      <c r="O24" s="17"/>
      <c r="P24" s="17"/>
      <c r="Q24" s="155"/>
      <c r="S24" s="14"/>
      <c r="T24" s="14"/>
      <c r="U24" s="14"/>
      <c r="V24" s="14"/>
    </row>
    <row r="25" spans="2:22" s="4" customFormat="1" ht="61.5" customHeight="1">
      <c r="B25" s="181"/>
      <c r="C25" s="64" t="s">
        <v>20</v>
      </c>
      <c r="D25" s="319" t="s">
        <v>12</v>
      </c>
      <c r="E25" s="65"/>
      <c r="F25" s="63"/>
      <c r="G25" s="201">
        <f>SUM(H25:Q25)</f>
        <v>3326000</v>
      </c>
      <c r="H25" s="156">
        <f>SUM(H26,H28)</f>
        <v>1663000</v>
      </c>
      <c r="I25" s="17">
        <f>SUM(I26,I28)</f>
        <v>1663000</v>
      </c>
      <c r="J25" s="17">
        <f>SUM(J26,J28)</f>
        <v>0</v>
      </c>
      <c r="K25" s="17">
        <f aca="true" t="shared" si="8" ref="K25:Q25">SUM(K26:K28)</f>
        <v>0</v>
      </c>
      <c r="L25" s="17">
        <f t="shared" si="8"/>
        <v>0</v>
      </c>
      <c r="M25" s="17">
        <f t="shared" si="8"/>
        <v>0</v>
      </c>
      <c r="N25" s="17">
        <f t="shared" si="8"/>
        <v>0</v>
      </c>
      <c r="O25" s="17">
        <f t="shared" si="8"/>
        <v>0</v>
      </c>
      <c r="P25" s="17">
        <f t="shared" si="8"/>
        <v>0</v>
      </c>
      <c r="Q25" s="155">
        <f t="shared" si="8"/>
        <v>0</v>
      </c>
      <c r="S25" s="14"/>
      <c r="T25" s="14"/>
      <c r="U25" s="14"/>
      <c r="V25" s="14"/>
    </row>
    <row r="26" spans="2:22" s="4" customFormat="1" ht="19.5" customHeight="1">
      <c r="B26" s="181"/>
      <c r="C26" s="36" t="s">
        <v>6</v>
      </c>
      <c r="D26" s="320"/>
      <c r="E26" s="65"/>
      <c r="F26" s="63"/>
      <c r="G26" s="201"/>
      <c r="H26" s="152">
        <f aca="true" t="shared" si="9" ref="H26:Q26">SUM(H27:H27)</f>
        <v>352000</v>
      </c>
      <c r="I26" s="19">
        <f t="shared" si="9"/>
        <v>352000</v>
      </c>
      <c r="J26" s="19">
        <f t="shared" si="9"/>
        <v>0</v>
      </c>
      <c r="K26" s="19">
        <f t="shared" si="9"/>
        <v>0</v>
      </c>
      <c r="L26" s="19">
        <f t="shared" si="9"/>
        <v>0</v>
      </c>
      <c r="M26" s="19">
        <f t="shared" si="9"/>
        <v>0</v>
      </c>
      <c r="N26" s="19">
        <f t="shared" si="9"/>
        <v>0</v>
      </c>
      <c r="O26" s="19">
        <f t="shared" si="9"/>
        <v>0</v>
      </c>
      <c r="P26" s="19">
        <f t="shared" si="9"/>
        <v>0</v>
      </c>
      <c r="Q26" s="155">
        <f t="shared" si="9"/>
        <v>0</v>
      </c>
      <c r="S26" s="14"/>
      <c r="T26" s="14"/>
      <c r="U26" s="14"/>
      <c r="V26" s="14"/>
    </row>
    <row r="27" spans="2:22" s="4" customFormat="1" ht="19.5" customHeight="1">
      <c r="B27" s="181"/>
      <c r="C27" s="118" t="s">
        <v>22</v>
      </c>
      <c r="D27" s="320"/>
      <c r="E27" s="204">
        <v>2018</v>
      </c>
      <c r="F27" s="205">
        <v>2019</v>
      </c>
      <c r="G27" s="206">
        <f>SUM(H27:I27)</f>
        <v>704000</v>
      </c>
      <c r="H27" s="107">
        <v>352000</v>
      </c>
      <c r="I27" s="97">
        <v>352000</v>
      </c>
      <c r="J27" s="207">
        <v>0</v>
      </c>
      <c r="K27" s="20"/>
      <c r="L27" s="20"/>
      <c r="M27" s="20"/>
      <c r="N27" s="20"/>
      <c r="O27" s="20"/>
      <c r="P27" s="20"/>
      <c r="Q27" s="153"/>
      <c r="S27" s="14"/>
      <c r="T27" s="14"/>
      <c r="U27" s="14"/>
      <c r="V27" s="14"/>
    </row>
    <row r="28" spans="2:22" s="4" customFormat="1" ht="19.5" customHeight="1">
      <c r="B28" s="181"/>
      <c r="C28" s="36" t="s">
        <v>7</v>
      </c>
      <c r="D28" s="321"/>
      <c r="E28" s="66"/>
      <c r="F28" s="67"/>
      <c r="G28" s="201">
        <f>SUM(H28:Q28)</f>
        <v>2622000</v>
      </c>
      <c r="H28" s="156">
        <f>SUM(H29:H31)</f>
        <v>1311000</v>
      </c>
      <c r="I28" s="17">
        <f>SUM(I29:I31)</f>
        <v>1311000</v>
      </c>
      <c r="J28" s="17">
        <f>SUM(J29:J31)</f>
        <v>0</v>
      </c>
      <c r="K28" s="17">
        <f aca="true" t="shared" si="10" ref="K28:Q28">K29</f>
        <v>0</v>
      </c>
      <c r="L28" s="17">
        <f t="shared" si="10"/>
        <v>0</v>
      </c>
      <c r="M28" s="17">
        <f t="shared" si="10"/>
        <v>0</v>
      </c>
      <c r="N28" s="17">
        <f t="shared" si="10"/>
        <v>0</v>
      </c>
      <c r="O28" s="17">
        <f t="shared" si="10"/>
        <v>0</v>
      </c>
      <c r="P28" s="17">
        <f t="shared" si="10"/>
        <v>0</v>
      </c>
      <c r="Q28" s="155">
        <f t="shared" si="10"/>
        <v>0</v>
      </c>
      <c r="S28" s="14"/>
      <c r="T28" s="14"/>
      <c r="U28" s="14"/>
      <c r="V28" s="14"/>
    </row>
    <row r="29" spans="2:22" s="4" customFormat="1" ht="19.5" customHeight="1">
      <c r="B29" s="183"/>
      <c r="C29" s="49" t="s">
        <v>19</v>
      </c>
      <c r="D29" s="113"/>
      <c r="E29" s="111">
        <v>2018</v>
      </c>
      <c r="F29" s="96">
        <v>2019</v>
      </c>
      <c r="G29" s="133">
        <f>SUM(H29:I29)</f>
        <v>1370000</v>
      </c>
      <c r="H29" s="133">
        <v>685000</v>
      </c>
      <c r="I29" s="97">
        <v>685000</v>
      </c>
      <c r="J29" s="207">
        <v>0</v>
      </c>
      <c r="K29" s="33"/>
      <c r="L29" s="32"/>
      <c r="M29" s="20"/>
      <c r="N29" s="20"/>
      <c r="O29" s="20"/>
      <c r="P29" s="20"/>
      <c r="Q29" s="153"/>
      <c r="S29" s="14"/>
      <c r="T29" s="14"/>
      <c r="U29" s="14"/>
      <c r="V29" s="14"/>
    </row>
    <row r="30" spans="2:22" s="4" customFormat="1" ht="19.5" customHeight="1">
      <c r="B30" s="183"/>
      <c r="C30" s="49" t="s">
        <v>23</v>
      </c>
      <c r="D30" s="113"/>
      <c r="E30" s="117">
        <v>2018</v>
      </c>
      <c r="F30" s="96">
        <v>2019</v>
      </c>
      <c r="G30" s="133">
        <f>SUM(H30:I30)</f>
        <v>1252000</v>
      </c>
      <c r="H30" s="133">
        <v>626000</v>
      </c>
      <c r="I30" s="97">
        <v>626000</v>
      </c>
      <c r="J30" s="203"/>
      <c r="K30" s="33"/>
      <c r="L30" s="32"/>
      <c r="M30" s="20"/>
      <c r="N30" s="20"/>
      <c r="O30" s="20"/>
      <c r="P30" s="20"/>
      <c r="Q30" s="153"/>
      <c r="S30" s="14"/>
      <c r="T30" s="14"/>
      <c r="U30" s="14"/>
      <c r="V30" s="14"/>
    </row>
    <row r="31" spans="2:22" s="4" customFormat="1" ht="19.5" customHeight="1">
      <c r="B31" s="183"/>
      <c r="C31" s="49" t="s">
        <v>21</v>
      </c>
      <c r="D31" s="113"/>
      <c r="E31" s="112">
        <v>2018</v>
      </c>
      <c r="F31" s="96">
        <v>2019</v>
      </c>
      <c r="G31" s="133">
        <f>SUM(H31:I31)</f>
        <v>0</v>
      </c>
      <c r="H31" s="107">
        <v>0</v>
      </c>
      <c r="I31" s="97">
        <v>0</v>
      </c>
      <c r="J31" s="207"/>
      <c r="K31" s="32"/>
      <c r="L31" s="32"/>
      <c r="M31" s="20"/>
      <c r="N31" s="20"/>
      <c r="O31" s="20"/>
      <c r="P31" s="20"/>
      <c r="Q31" s="153"/>
      <c r="S31" s="14"/>
      <c r="T31" s="14"/>
      <c r="U31" s="14"/>
      <c r="V31" s="14"/>
    </row>
    <row r="32" spans="2:22" s="4" customFormat="1" ht="33" customHeight="1">
      <c r="B32" s="184"/>
      <c r="C32" s="308" t="s">
        <v>13</v>
      </c>
      <c r="D32" s="309"/>
      <c r="E32" s="308"/>
      <c r="F32" s="308"/>
      <c r="G32" s="134">
        <v>0</v>
      </c>
      <c r="H32" s="158">
        <v>0</v>
      </c>
      <c r="I32" s="87">
        <v>0</v>
      </c>
      <c r="J32" s="87">
        <v>0</v>
      </c>
      <c r="K32" s="88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159">
        <v>0</v>
      </c>
      <c r="S32" s="14"/>
      <c r="T32" s="14"/>
      <c r="U32" s="14"/>
      <c r="V32" s="14"/>
    </row>
    <row r="33" spans="2:22" s="4" customFormat="1" ht="19.5" customHeight="1">
      <c r="B33" s="184"/>
      <c r="C33" s="339" t="s">
        <v>6</v>
      </c>
      <c r="D33" s="339"/>
      <c r="E33" s="339"/>
      <c r="F33" s="340"/>
      <c r="G33" s="134">
        <v>0</v>
      </c>
      <c r="H33" s="158">
        <v>0</v>
      </c>
      <c r="I33" s="87">
        <v>0</v>
      </c>
      <c r="J33" s="87">
        <v>0</v>
      </c>
      <c r="K33" s="88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159">
        <v>0</v>
      </c>
      <c r="S33" s="14"/>
      <c r="T33" s="14"/>
      <c r="U33" s="14"/>
      <c r="V33" s="14"/>
    </row>
    <row r="34" spans="2:22" s="4" customFormat="1" ht="19.5" customHeight="1">
      <c r="B34" s="184"/>
      <c r="C34" s="313" t="s">
        <v>7</v>
      </c>
      <c r="D34" s="313"/>
      <c r="E34" s="313"/>
      <c r="F34" s="314"/>
      <c r="G34" s="134">
        <v>0</v>
      </c>
      <c r="H34" s="158">
        <v>0</v>
      </c>
      <c r="I34" s="87">
        <v>0</v>
      </c>
      <c r="J34" s="87">
        <v>0</v>
      </c>
      <c r="K34" s="88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159">
        <v>0</v>
      </c>
      <c r="S34" s="14"/>
      <c r="T34" s="14"/>
      <c r="U34" s="14"/>
      <c r="V34" s="14"/>
    </row>
    <row r="35" spans="2:22" s="4" customFormat="1" ht="19.5" customHeight="1">
      <c r="B35" s="185"/>
      <c r="C35" s="25" t="s">
        <v>14</v>
      </c>
      <c r="D35" s="338"/>
      <c r="E35" s="26"/>
      <c r="F35" s="51"/>
      <c r="G35" s="135"/>
      <c r="H35" s="135"/>
      <c r="I35" s="23"/>
      <c r="J35" s="23"/>
      <c r="K35" s="24"/>
      <c r="L35" s="23"/>
      <c r="M35" s="23"/>
      <c r="N35" s="24"/>
      <c r="O35" s="24"/>
      <c r="P35" s="24"/>
      <c r="Q35" s="160"/>
      <c r="S35" s="14"/>
      <c r="T35" s="14"/>
      <c r="U35" s="14"/>
      <c r="V35" s="14"/>
    </row>
    <row r="36" spans="2:22" s="4" customFormat="1" ht="19.5" customHeight="1">
      <c r="B36" s="185"/>
      <c r="C36" s="27" t="s">
        <v>6</v>
      </c>
      <c r="D36" s="338"/>
      <c r="E36" s="28"/>
      <c r="F36" s="52"/>
      <c r="G36" s="135"/>
      <c r="H36" s="135"/>
      <c r="I36" s="23"/>
      <c r="J36" s="23"/>
      <c r="K36" s="24"/>
      <c r="L36" s="23"/>
      <c r="M36" s="23"/>
      <c r="N36" s="24"/>
      <c r="O36" s="24"/>
      <c r="P36" s="24"/>
      <c r="Q36" s="160"/>
      <c r="S36" s="14"/>
      <c r="T36" s="14"/>
      <c r="U36" s="14"/>
      <c r="V36" s="14"/>
    </row>
    <row r="37" spans="2:22" s="4" customFormat="1" ht="19.5" customHeight="1">
      <c r="B37" s="185"/>
      <c r="C37" s="27" t="s">
        <v>7</v>
      </c>
      <c r="D37" s="338"/>
      <c r="E37" s="29"/>
      <c r="F37" s="53"/>
      <c r="G37" s="135"/>
      <c r="H37" s="135"/>
      <c r="I37" s="23"/>
      <c r="J37" s="23"/>
      <c r="K37" s="24"/>
      <c r="L37" s="23"/>
      <c r="M37" s="23"/>
      <c r="N37" s="24"/>
      <c r="O37" s="24"/>
      <c r="P37" s="24"/>
      <c r="Q37" s="160"/>
      <c r="S37" s="14"/>
      <c r="T37" s="14"/>
      <c r="U37" s="14"/>
      <c r="V37" s="14"/>
    </row>
    <row r="38" spans="2:22" s="4" customFormat="1" ht="28.5" customHeight="1">
      <c r="B38" s="184"/>
      <c r="C38" s="307" t="s">
        <v>15</v>
      </c>
      <c r="D38" s="307"/>
      <c r="E38" s="307"/>
      <c r="F38" s="307"/>
      <c r="G38" s="292">
        <f>SUM(G39:G40)</f>
        <v>18552000</v>
      </c>
      <c r="H38" s="290">
        <f>SUM(H39:H40)</f>
        <v>2934000</v>
      </c>
      <c r="I38" s="89">
        <f aca="true" t="shared" si="11" ref="I38:P38">SUM(I39:I40)</f>
        <v>4018450</v>
      </c>
      <c r="J38" s="89">
        <f t="shared" si="11"/>
        <v>3469950</v>
      </c>
      <c r="K38" s="89">
        <f t="shared" si="11"/>
        <v>2621600</v>
      </c>
      <c r="L38" s="89">
        <f t="shared" si="11"/>
        <v>1744582</v>
      </c>
      <c r="M38" s="89">
        <f t="shared" si="11"/>
        <v>1643584</v>
      </c>
      <c r="N38" s="89">
        <f t="shared" si="11"/>
        <v>1643584</v>
      </c>
      <c r="O38" s="89">
        <f t="shared" si="11"/>
        <v>476250</v>
      </c>
      <c r="P38" s="89">
        <f t="shared" si="11"/>
        <v>0</v>
      </c>
      <c r="Q38" s="289">
        <f>SUM(Q39:Q40)</f>
        <v>0</v>
      </c>
      <c r="S38" s="14"/>
      <c r="T38" s="14"/>
      <c r="U38" s="14"/>
      <c r="V38" s="14"/>
    </row>
    <row r="39" spans="2:22" ht="22.5" customHeight="1">
      <c r="B39" s="184"/>
      <c r="C39" s="332" t="s">
        <v>6</v>
      </c>
      <c r="D39" s="332"/>
      <c r="E39" s="332"/>
      <c r="F39" s="334"/>
      <c r="G39" s="292">
        <f>SUM(G42,G45,G48,G54,G57,G63,G75,G66,G69,G72,G60,G51,G78,G81,G84,G87)</f>
        <v>360000</v>
      </c>
      <c r="H39" s="290">
        <f>SUM(H42,H45,H48,H54,H57,H63,H75,H66,H69,H72,H60,H51,H78,H81,H84,H87)</f>
        <v>180000</v>
      </c>
      <c r="I39" s="290">
        <f>SUM(I42,I45,I48,I54,I57,I63,I75,I66,I69,I72,I60,I51,I78,I81,I84,I87)</f>
        <v>180000</v>
      </c>
      <c r="J39" s="89">
        <f aca="true" t="shared" si="12" ref="J39:Q39">SUM(J42,J45,J48,J54,J57,J63,J75,J66,J69,J72,J60,J51,J78,J81,J84)</f>
        <v>0</v>
      </c>
      <c r="K39" s="89">
        <f t="shared" si="12"/>
        <v>0</v>
      </c>
      <c r="L39" s="89">
        <f t="shared" si="12"/>
        <v>0</v>
      </c>
      <c r="M39" s="89">
        <f t="shared" si="12"/>
        <v>0</v>
      </c>
      <c r="N39" s="89">
        <f t="shared" si="12"/>
        <v>0</v>
      </c>
      <c r="O39" s="89">
        <f t="shared" si="12"/>
        <v>0</v>
      </c>
      <c r="P39" s="89">
        <f t="shared" si="12"/>
        <v>0</v>
      </c>
      <c r="Q39" s="110">
        <f t="shared" si="12"/>
        <v>0</v>
      </c>
      <c r="S39" s="15"/>
      <c r="T39" s="15"/>
      <c r="U39" s="15"/>
      <c r="V39" s="15"/>
    </row>
    <row r="40" spans="2:22" ht="19.5" customHeight="1">
      <c r="B40" s="184"/>
      <c r="C40" s="332" t="s">
        <v>7</v>
      </c>
      <c r="D40" s="333"/>
      <c r="E40" s="333"/>
      <c r="F40" s="334"/>
      <c r="G40" s="292">
        <f>SUM(G43,G46,G49,G55,G58,G64,G67,G70,G73,G76,G85,G61,G52,G79,G82)</f>
        <v>18192000</v>
      </c>
      <c r="H40" s="290">
        <f>SUM(H43,H46,H49,H55,H58,H64,H67,H70,H73,H76,H85,H61,H52,H82,H79)</f>
        <v>2754000</v>
      </c>
      <c r="I40" s="89">
        <f>SUM(I43,I46,I49,I55,I58,I64,I67,I70,I73,I76,I85,I61,I52,I82,I79)</f>
        <v>3838450</v>
      </c>
      <c r="J40" s="89">
        <f aca="true" t="shared" si="13" ref="J40:Q40">SUM(J43,J46,J49,J55,J58,J64,J67,J70,J73,J76,J85,J61,J52,J82,J79)</f>
        <v>3469950</v>
      </c>
      <c r="K40" s="89">
        <f t="shared" si="13"/>
        <v>2621600</v>
      </c>
      <c r="L40" s="89">
        <f t="shared" si="13"/>
        <v>1744582</v>
      </c>
      <c r="M40" s="89">
        <f t="shared" si="13"/>
        <v>1643584</v>
      </c>
      <c r="N40" s="89">
        <f t="shared" si="13"/>
        <v>1643584</v>
      </c>
      <c r="O40" s="89">
        <f t="shared" si="13"/>
        <v>476250</v>
      </c>
      <c r="P40" s="89">
        <f t="shared" si="13"/>
        <v>0</v>
      </c>
      <c r="Q40" s="110">
        <f t="shared" si="13"/>
        <v>0</v>
      </c>
      <c r="S40" s="15"/>
      <c r="T40" s="15"/>
      <c r="U40" s="15"/>
      <c r="V40" s="15"/>
    </row>
    <row r="41" spans="2:22" ht="19.5" customHeight="1">
      <c r="B41" s="186"/>
      <c r="C41" s="44" t="s">
        <v>25</v>
      </c>
      <c r="D41" s="348" t="s">
        <v>12</v>
      </c>
      <c r="E41" s="45">
        <v>2018</v>
      </c>
      <c r="F41" s="46">
        <v>2020</v>
      </c>
      <c r="G41" s="293">
        <f>SUM(G42:G43)</f>
        <v>1069000</v>
      </c>
      <c r="H41" s="291">
        <f aca="true" t="shared" si="14" ref="H41:M41">SUM(H42:H43)</f>
        <v>471000</v>
      </c>
      <c r="I41" s="194">
        <f t="shared" si="14"/>
        <v>402000</v>
      </c>
      <c r="J41" s="194">
        <f t="shared" si="14"/>
        <v>196000</v>
      </c>
      <c r="K41" s="214">
        <f t="shared" si="14"/>
        <v>0</v>
      </c>
      <c r="L41" s="215">
        <f t="shared" si="14"/>
        <v>0</v>
      </c>
      <c r="M41" s="215">
        <f t="shared" si="14"/>
        <v>0</v>
      </c>
      <c r="N41" s="215">
        <f>SUM(N42:N43)</f>
        <v>0</v>
      </c>
      <c r="O41" s="215">
        <f>SUM(O42:O43)</f>
        <v>0</v>
      </c>
      <c r="P41" s="215">
        <f>SUM(P42:P43)</f>
        <v>0</v>
      </c>
      <c r="Q41" s="216">
        <f>SUM(Q42:Q43)</f>
        <v>0</v>
      </c>
      <c r="S41" s="15"/>
      <c r="T41" s="15"/>
      <c r="U41" s="15"/>
      <c r="V41" s="15"/>
    </row>
    <row r="42" spans="2:22" s="4" customFormat="1" ht="18.75" customHeight="1">
      <c r="B42" s="186"/>
      <c r="C42" s="40" t="s">
        <v>6</v>
      </c>
      <c r="D42" s="349"/>
      <c r="E42" s="37"/>
      <c r="F42" s="54"/>
      <c r="G42" s="294">
        <f>SUM(H42:Q42)</f>
        <v>0</v>
      </c>
      <c r="H42" s="270">
        <v>0</v>
      </c>
      <c r="I42" s="257">
        <v>0</v>
      </c>
      <c r="J42" s="257">
        <v>0</v>
      </c>
      <c r="K42" s="39"/>
      <c r="L42" s="38"/>
      <c r="M42" s="38"/>
      <c r="N42" s="38"/>
      <c r="O42" s="38"/>
      <c r="P42" s="38"/>
      <c r="Q42" s="161"/>
      <c r="S42" s="14"/>
      <c r="T42" s="14"/>
      <c r="U42" s="14"/>
      <c r="V42" s="14"/>
    </row>
    <row r="43" spans="2:22" s="4" customFormat="1" ht="19.5" customHeight="1">
      <c r="B43" s="186"/>
      <c r="C43" s="40" t="s">
        <v>7</v>
      </c>
      <c r="D43" s="350"/>
      <c r="E43" s="41"/>
      <c r="F43" s="54"/>
      <c r="G43" s="237">
        <f>SUM(H43:Q43)</f>
        <v>1069000</v>
      </c>
      <c r="H43" s="237">
        <v>471000</v>
      </c>
      <c r="I43" s="238">
        <v>402000</v>
      </c>
      <c r="J43" s="238">
        <v>196000</v>
      </c>
      <c r="K43" s="39"/>
      <c r="L43" s="38"/>
      <c r="M43" s="38"/>
      <c r="N43" s="38"/>
      <c r="O43" s="38"/>
      <c r="P43" s="38"/>
      <c r="Q43" s="161"/>
      <c r="S43" s="14"/>
      <c r="T43" s="14"/>
      <c r="U43" s="14"/>
      <c r="V43" s="14"/>
    </row>
    <row r="44" spans="2:22" s="4" customFormat="1" ht="19.5" customHeight="1">
      <c r="B44" s="186"/>
      <c r="C44" s="44" t="s">
        <v>29</v>
      </c>
      <c r="D44" s="347" t="s">
        <v>12</v>
      </c>
      <c r="E44" s="45">
        <v>2018</v>
      </c>
      <c r="F44" s="46">
        <v>2024</v>
      </c>
      <c r="G44" s="136">
        <f aca="true" t="shared" si="15" ref="G44:M44">SUM(G45:G46)</f>
        <v>648000</v>
      </c>
      <c r="H44" s="136">
        <f t="shared" si="15"/>
        <v>384000</v>
      </c>
      <c r="I44" s="119">
        <f t="shared" si="15"/>
        <v>264000</v>
      </c>
      <c r="J44" s="217">
        <f t="shared" si="15"/>
        <v>0</v>
      </c>
      <c r="K44" s="218">
        <f t="shared" si="15"/>
        <v>0</v>
      </c>
      <c r="L44" s="217">
        <f t="shared" si="15"/>
        <v>0</v>
      </c>
      <c r="M44" s="217">
        <f t="shared" si="15"/>
        <v>0</v>
      </c>
      <c r="N44" s="217">
        <f>SUM(N45:N46)</f>
        <v>0</v>
      </c>
      <c r="O44" s="217">
        <f>SUM(O45:O46)</f>
        <v>0</v>
      </c>
      <c r="P44" s="217">
        <f>SUM(P45:P46)</f>
        <v>0</v>
      </c>
      <c r="Q44" s="219">
        <f>SUM(Q45:Q46)</f>
        <v>0</v>
      </c>
      <c r="S44" s="14"/>
      <c r="T44" s="14"/>
      <c r="U44" s="14"/>
      <c r="V44" s="14"/>
    </row>
    <row r="45" spans="2:22" ht="21" customHeight="1">
      <c r="B45" s="186"/>
      <c r="C45" s="40" t="s">
        <v>6</v>
      </c>
      <c r="D45" s="347"/>
      <c r="E45" s="37"/>
      <c r="F45" s="54"/>
      <c r="G45" s="237">
        <f>SUM(H45:Q45)</f>
        <v>0</v>
      </c>
      <c r="H45" s="256">
        <v>0</v>
      </c>
      <c r="I45" s="257">
        <v>0</v>
      </c>
      <c r="J45" s="38"/>
      <c r="K45" s="39"/>
      <c r="L45" s="38"/>
      <c r="M45" s="38"/>
      <c r="N45" s="38"/>
      <c r="O45" s="38"/>
      <c r="P45" s="38"/>
      <c r="Q45" s="161"/>
      <c r="S45" s="15"/>
      <c r="T45" s="15"/>
      <c r="U45" s="15"/>
      <c r="V45" s="15"/>
    </row>
    <row r="46" spans="2:22" ht="19.5" customHeight="1">
      <c r="B46" s="186"/>
      <c r="C46" s="40" t="s">
        <v>7</v>
      </c>
      <c r="D46" s="347"/>
      <c r="E46" s="41"/>
      <c r="F46" s="54"/>
      <c r="G46" s="237">
        <f>SUM(H46:Q46)</f>
        <v>648000</v>
      </c>
      <c r="H46" s="237">
        <v>384000</v>
      </c>
      <c r="I46" s="238">
        <v>264000</v>
      </c>
      <c r="J46" s="38"/>
      <c r="K46" s="39"/>
      <c r="L46" s="38"/>
      <c r="M46" s="38"/>
      <c r="N46" s="38"/>
      <c r="O46" s="38"/>
      <c r="P46" s="38"/>
      <c r="Q46" s="161"/>
      <c r="R46" s="15"/>
      <c r="S46" s="15"/>
      <c r="T46" s="15"/>
      <c r="U46" s="15"/>
      <c r="V46" s="15"/>
    </row>
    <row r="47" spans="2:31" ht="19.5" customHeight="1">
      <c r="B47" s="187"/>
      <c r="C47" s="48" t="s">
        <v>26</v>
      </c>
      <c r="D47" s="335" t="s">
        <v>12</v>
      </c>
      <c r="E47" s="45">
        <v>2018</v>
      </c>
      <c r="F47" s="286">
        <v>2019</v>
      </c>
      <c r="G47" s="136">
        <f>SUM(G48:G49)</f>
        <v>1052000</v>
      </c>
      <c r="H47" s="136">
        <f aca="true" t="shared" si="16" ref="H47:M47">SUM(H48:H49)</f>
        <v>495000</v>
      </c>
      <c r="I47" s="119">
        <f t="shared" si="16"/>
        <v>557000</v>
      </c>
      <c r="J47" s="119">
        <f t="shared" si="16"/>
        <v>0</v>
      </c>
      <c r="K47" s="47">
        <f t="shared" si="16"/>
        <v>0</v>
      </c>
      <c r="L47" s="119">
        <f t="shared" si="16"/>
        <v>0</v>
      </c>
      <c r="M47" s="119">
        <f t="shared" si="16"/>
        <v>0</v>
      </c>
      <c r="N47" s="119">
        <f>SUM(N48:N49)</f>
        <v>0</v>
      </c>
      <c r="O47" s="119">
        <f>SUM(O48:O49)</f>
        <v>0</v>
      </c>
      <c r="P47" s="119">
        <f>SUM(P48:P49)</f>
        <v>0</v>
      </c>
      <c r="Q47" s="219">
        <f>SUM(Q48:Q49)</f>
        <v>0</v>
      </c>
      <c r="R47" s="16"/>
      <c r="S47" s="16"/>
      <c r="T47" s="16"/>
      <c r="U47" s="16"/>
      <c r="V47" s="16"/>
      <c r="W47" s="6"/>
      <c r="X47" s="6"/>
      <c r="Y47" s="6"/>
      <c r="Z47" s="6"/>
      <c r="AA47" s="6"/>
      <c r="AB47" s="6"/>
      <c r="AC47" s="6"/>
      <c r="AD47" s="6"/>
      <c r="AE47" s="6"/>
    </row>
    <row r="48" spans="2:22" ht="19.5" customHeight="1">
      <c r="B48" s="187"/>
      <c r="C48" s="36" t="s">
        <v>6</v>
      </c>
      <c r="D48" s="336"/>
      <c r="E48" s="37"/>
      <c r="F48" s="287"/>
      <c r="G48" s="237">
        <f>SUM(H48:Q48)</f>
        <v>0</v>
      </c>
      <c r="H48" s="258">
        <v>0</v>
      </c>
      <c r="I48" s="259">
        <v>0</v>
      </c>
      <c r="J48" s="23"/>
      <c r="K48" s="24"/>
      <c r="L48" s="23"/>
      <c r="M48" s="23"/>
      <c r="N48" s="23"/>
      <c r="O48" s="23"/>
      <c r="P48" s="23"/>
      <c r="Q48" s="160"/>
      <c r="R48" s="15"/>
      <c r="S48" s="15"/>
      <c r="T48" s="15"/>
      <c r="U48" s="15"/>
      <c r="V48" s="15"/>
    </row>
    <row r="49" spans="2:22" ht="19.5" customHeight="1">
      <c r="B49" s="188"/>
      <c r="C49" s="233" t="s">
        <v>7</v>
      </c>
      <c r="D49" s="337"/>
      <c r="E49" s="285"/>
      <c r="F49" s="288"/>
      <c r="G49" s="237">
        <f>SUM(H49:Q49)</f>
        <v>1052000</v>
      </c>
      <c r="H49" s="237">
        <v>495000</v>
      </c>
      <c r="I49" s="238">
        <v>557000</v>
      </c>
      <c r="J49" s="34"/>
      <c r="K49" s="35"/>
      <c r="L49" s="34"/>
      <c r="M49" s="34"/>
      <c r="N49" s="34"/>
      <c r="O49" s="34"/>
      <c r="P49" s="34"/>
      <c r="Q49" s="162"/>
      <c r="R49" s="15"/>
      <c r="S49" s="15"/>
      <c r="T49" s="16"/>
      <c r="U49" s="15"/>
      <c r="V49" s="15"/>
    </row>
    <row r="50" spans="2:22" ht="35.25" customHeight="1">
      <c r="B50" s="232"/>
      <c r="C50" s="123" t="s">
        <v>27</v>
      </c>
      <c r="D50" s="342" t="s">
        <v>12</v>
      </c>
      <c r="E50" s="124">
        <v>2018</v>
      </c>
      <c r="F50" s="284">
        <v>2024</v>
      </c>
      <c r="G50" s="198">
        <f>SUM(G52)</f>
        <v>2171000</v>
      </c>
      <c r="H50" s="199">
        <f>SUM(H51:H52)</f>
        <v>45000</v>
      </c>
      <c r="I50" s="200">
        <f>SUM(I51:I52)</f>
        <v>45000</v>
      </c>
      <c r="J50" s="200">
        <f>SUM(J51:J52)</f>
        <v>1000</v>
      </c>
      <c r="K50" s="200">
        <f>SUM(K51:K52)</f>
        <v>100000</v>
      </c>
      <c r="L50" s="200">
        <f aca="true" t="shared" si="17" ref="L50:Q50">SUM(L51:L52)</f>
        <v>693332</v>
      </c>
      <c r="M50" s="230">
        <f t="shared" si="17"/>
        <v>593334</v>
      </c>
      <c r="N50" s="230">
        <f t="shared" si="17"/>
        <v>693334</v>
      </c>
      <c r="O50" s="230">
        <f t="shared" si="17"/>
        <v>0</v>
      </c>
      <c r="P50" s="230">
        <f t="shared" si="17"/>
        <v>0</v>
      </c>
      <c r="Q50" s="231">
        <f t="shared" si="17"/>
        <v>0</v>
      </c>
      <c r="R50" s="15"/>
      <c r="S50" s="15"/>
      <c r="T50" s="16"/>
      <c r="U50" s="15"/>
      <c r="V50" s="15"/>
    </row>
    <row r="51" spans="2:22" ht="19.5" customHeight="1">
      <c r="B51" s="232"/>
      <c r="C51" s="36" t="s">
        <v>6</v>
      </c>
      <c r="D51" s="336"/>
      <c r="E51" s="105"/>
      <c r="F51" s="101"/>
      <c r="G51" s="255">
        <f>SUM(H51:Q51)</f>
        <v>0</v>
      </c>
      <c r="H51" s="263">
        <v>0</v>
      </c>
      <c r="I51" s="265">
        <v>0</v>
      </c>
      <c r="J51" s="265">
        <v>0</v>
      </c>
      <c r="K51" s="265">
        <v>0</v>
      </c>
      <c r="L51" s="265">
        <v>0</v>
      </c>
      <c r="M51" s="71"/>
      <c r="N51" s="71"/>
      <c r="O51" s="71"/>
      <c r="P51" s="71"/>
      <c r="Q51" s="167"/>
      <c r="R51" s="15"/>
      <c r="S51" s="15"/>
      <c r="T51" s="16"/>
      <c r="U51" s="15"/>
      <c r="V51" s="15"/>
    </row>
    <row r="52" spans="2:22" ht="19.5" customHeight="1">
      <c r="B52" s="232"/>
      <c r="C52" s="79" t="s">
        <v>7</v>
      </c>
      <c r="D52" s="341"/>
      <c r="E52" s="105"/>
      <c r="F52" s="102"/>
      <c r="G52" s="237">
        <f>SUM(H52:Q52)</f>
        <v>2171000</v>
      </c>
      <c r="H52" s="267">
        <v>45000</v>
      </c>
      <c r="I52" s="278">
        <v>45000</v>
      </c>
      <c r="J52" s="279">
        <v>1000</v>
      </c>
      <c r="K52" s="279">
        <v>100000</v>
      </c>
      <c r="L52" s="279">
        <v>693332</v>
      </c>
      <c r="M52" s="100">
        <v>593334</v>
      </c>
      <c r="N52" s="100">
        <v>693334</v>
      </c>
      <c r="O52" s="100"/>
      <c r="P52" s="100"/>
      <c r="Q52" s="169"/>
      <c r="R52" s="15"/>
      <c r="S52" s="15"/>
      <c r="T52" s="16"/>
      <c r="U52" s="15"/>
      <c r="V52" s="15"/>
    </row>
    <row r="53" spans="2:22" ht="19.5" customHeight="1">
      <c r="B53" s="283"/>
      <c r="C53" s="75" t="s">
        <v>41</v>
      </c>
      <c r="D53" s="335" t="s">
        <v>12</v>
      </c>
      <c r="E53" s="73">
        <v>2018</v>
      </c>
      <c r="F53" s="77">
        <v>2021</v>
      </c>
      <c r="G53" s="137">
        <f aca="true" t="shared" si="18" ref="G53:Q53">SUM(G54:G55)</f>
        <v>1398000</v>
      </c>
      <c r="H53" s="163">
        <f t="shared" si="18"/>
        <v>225000</v>
      </c>
      <c r="I53" s="195">
        <f t="shared" si="18"/>
        <v>290000</v>
      </c>
      <c r="J53" s="195">
        <f t="shared" si="18"/>
        <v>390000</v>
      </c>
      <c r="K53" s="195">
        <f t="shared" si="18"/>
        <v>493000</v>
      </c>
      <c r="L53" s="220">
        <f t="shared" si="18"/>
        <v>0</v>
      </c>
      <c r="M53" s="220">
        <f t="shared" si="18"/>
        <v>0</v>
      </c>
      <c r="N53" s="220">
        <f t="shared" si="18"/>
        <v>0</v>
      </c>
      <c r="O53" s="220">
        <f t="shared" si="18"/>
        <v>0</v>
      </c>
      <c r="P53" s="220">
        <f t="shared" si="18"/>
        <v>0</v>
      </c>
      <c r="Q53" s="221">
        <f t="shared" si="18"/>
        <v>0</v>
      </c>
      <c r="R53" s="16">
        <f>SUM(H43:Q43)</f>
        <v>1069000</v>
      </c>
      <c r="S53" s="16">
        <f>R53-G43</f>
        <v>0</v>
      </c>
      <c r="T53" s="16"/>
      <c r="U53" s="15"/>
      <c r="V53" s="15"/>
    </row>
    <row r="54" spans="2:22" ht="19.5" customHeight="1">
      <c r="B54" s="189"/>
      <c r="C54" s="36" t="s">
        <v>6</v>
      </c>
      <c r="D54" s="336"/>
      <c r="E54" s="74"/>
      <c r="F54" s="78"/>
      <c r="G54" s="237">
        <f>SUM(H54:Q54)</f>
        <v>0</v>
      </c>
      <c r="H54" s="251">
        <v>0</v>
      </c>
      <c r="I54" s="173">
        <v>0</v>
      </c>
      <c r="J54" s="173">
        <v>0</v>
      </c>
      <c r="K54" s="173">
        <v>0</v>
      </c>
      <c r="L54" s="22"/>
      <c r="M54" s="22"/>
      <c r="N54" s="22"/>
      <c r="O54" s="22"/>
      <c r="P54" s="22"/>
      <c r="Q54" s="164"/>
      <c r="R54" s="15"/>
      <c r="S54" s="16"/>
      <c r="T54" s="16"/>
      <c r="U54" s="15"/>
      <c r="V54" s="15"/>
    </row>
    <row r="55" spans="2:22" ht="19.5" customHeight="1">
      <c r="B55" s="189"/>
      <c r="C55" s="42" t="s">
        <v>7</v>
      </c>
      <c r="D55" s="341"/>
      <c r="E55" s="74"/>
      <c r="F55" s="78"/>
      <c r="G55" s="237">
        <f>SUM(H55:Q55)</f>
        <v>1398000</v>
      </c>
      <c r="H55" s="260">
        <v>225000</v>
      </c>
      <c r="I55" s="236">
        <v>290000</v>
      </c>
      <c r="J55" s="236">
        <v>390000</v>
      </c>
      <c r="K55" s="236">
        <v>493000</v>
      </c>
      <c r="L55" s="22"/>
      <c r="M55" s="22"/>
      <c r="N55" s="22"/>
      <c r="O55" s="22"/>
      <c r="P55" s="22"/>
      <c r="Q55" s="164"/>
      <c r="R55" s="15"/>
      <c r="S55" s="16"/>
      <c r="T55" s="16"/>
      <c r="U55" s="15"/>
      <c r="V55" s="15"/>
    </row>
    <row r="56" spans="2:22" ht="19.5" customHeight="1">
      <c r="B56" s="189"/>
      <c r="C56" s="76" t="s">
        <v>42</v>
      </c>
      <c r="D56" s="344" t="s">
        <v>12</v>
      </c>
      <c r="E56" s="121">
        <v>2018</v>
      </c>
      <c r="F56" s="122">
        <v>2022</v>
      </c>
      <c r="G56" s="138">
        <f aca="true" t="shared" si="19" ref="G56:L56">SUM(G57:G58)</f>
        <v>2270000</v>
      </c>
      <c r="H56" s="165">
        <f t="shared" si="19"/>
        <v>200000</v>
      </c>
      <c r="I56" s="80">
        <f t="shared" si="19"/>
        <v>200000</v>
      </c>
      <c r="J56" s="80">
        <f t="shared" si="19"/>
        <v>935000</v>
      </c>
      <c r="K56" s="80">
        <f t="shared" si="19"/>
        <v>935000</v>
      </c>
      <c r="L56" s="80">
        <f t="shared" si="19"/>
        <v>0</v>
      </c>
      <c r="M56" s="222">
        <f>SUM(M57:M58)</f>
        <v>0</v>
      </c>
      <c r="N56" s="222">
        <f>SUM(N57:N58)</f>
        <v>0</v>
      </c>
      <c r="O56" s="222">
        <f>SUM(O57:O58)</f>
        <v>0</v>
      </c>
      <c r="P56" s="222">
        <f>SUM(P57:P58)</f>
        <v>0</v>
      </c>
      <c r="Q56" s="223">
        <f>SUM(Q57:Q58)</f>
        <v>0</v>
      </c>
      <c r="R56" s="16">
        <f>SUM(H46:Q46)</f>
        <v>648000</v>
      </c>
      <c r="S56" s="16"/>
      <c r="T56" s="16"/>
      <c r="U56" s="15"/>
      <c r="V56" s="15"/>
    </row>
    <row r="57" spans="2:22" ht="19.5" customHeight="1">
      <c r="B57" s="189"/>
      <c r="C57" s="36" t="s">
        <v>6</v>
      </c>
      <c r="D57" s="345"/>
      <c r="E57" s="74"/>
      <c r="F57" s="78"/>
      <c r="G57" s="237">
        <f>SUM(H57:Q57)</f>
        <v>0</v>
      </c>
      <c r="H57" s="251">
        <v>0</v>
      </c>
      <c r="I57" s="173">
        <v>0</v>
      </c>
      <c r="J57" s="173">
        <v>0</v>
      </c>
      <c r="K57" s="22"/>
      <c r="L57" s="22"/>
      <c r="M57" s="22"/>
      <c r="N57" s="22"/>
      <c r="O57" s="22"/>
      <c r="P57" s="22"/>
      <c r="Q57" s="164"/>
      <c r="R57" s="16"/>
      <c r="S57" s="16"/>
      <c r="T57" s="15"/>
      <c r="U57" s="15"/>
      <c r="V57" s="15"/>
    </row>
    <row r="58" spans="2:22" ht="19.5" customHeight="1">
      <c r="B58" s="189"/>
      <c r="C58" s="79" t="s">
        <v>7</v>
      </c>
      <c r="D58" s="346"/>
      <c r="E58" s="74"/>
      <c r="F58" s="78"/>
      <c r="G58" s="237">
        <f>SUM(H58:Q58)</f>
        <v>2270000</v>
      </c>
      <c r="H58" s="261">
        <v>200000</v>
      </c>
      <c r="I58" s="262">
        <v>200000</v>
      </c>
      <c r="J58" s="262">
        <v>935000</v>
      </c>
      <c r="K58" s="22">
        <v>935000</v>
      </c>
      <c r="L58" s="22"/>
      <c r="M58" s="22"/>
      <c r="N58" s="22"/>
      <c r="O58" s="22"/>
      <c r="P58" s="22"/>
      <c r="Q58" s="164"/>
      <c r="R58" s="16"/>
      <c r="S58" s="16"/>
      <c r="T58" s="15"/>
      <c r="U58" s="15"/>
      <c r="V58" s="15"/>
    </row>
    <row r="59" spans="2:22" ht="19.5" customHeight="1">
      <c r="B59" s="189"/>
      <c r="C59" s="123" t="s">
        <v>28</v>
      </c>
      <c r="D59" s="342" t="s">
        <v>12</v>
      </c>
      <c r="E59" s="124">
        <v>2018</v>
      </c>
      <c r="F59" s="284">
        <v>2023</v>
      </c>
      <c r="G59" s="198">
        <f>SUM(G60:G61)</f>
        <v>1575000</v>
      </c>
      <c r="H59" s="199">
        <f aca="true" t="shared" si="20" ref="H59:M59">SUM(H60:H61)</f>
        <v>69000</v>
      </c>
      <c r="I59" s="200">
        <f t="shared" si="20"/>
        <v>1000</v>
      </c>
      <c r="J59" s="200">
        <f t="shared" si="20"/>
        <v>1000</v>
      </c>
      <c r="K59" s="200">
        <f t="shared" si="20"/>
        <v>1000</v>
      </c>
      <c r="L59" s="200">
        <f t="shared" si="20"/>
        <v>376250</v>
      </c>
      <c r="M59" s="200">
        <f t="shared" si="20"/>
        <v>375250</v>
      </c>
      <c r="N59" s="230">
        <f>SUM(N60:N61)</f>
        <v>275250</v>
      </c>
      <c r="O59" s="230">
        <f>SUM(O60:O61)</f>
        <v>476250</v>
      </c>
      <c r="P59" s="230">
        <f>SUM(P60:P61)</f>
        <v>0</v>
      </c>
      <c r="Q59" s="231">
        <f>SUM(Q60:Q61)</f>
        <v>0</v>
      </c>
      <c r="R59" s="16"/>
      <c r="S59" s="16"/>
      <c r="T59" s="15"/>
      <c r="U59" s="15"/>
      <c r="V59" s="15"/>
    </row>
    <row r="60" spans="2:22" ht="19.5" customHeight="1">
      <c r="B60" s="189"/>
      <c r="C60" s="36" t="s">
        <v>6</v>
      </c>
      <c r="D60" s="336"/>
      <c r="E60" s="105"/>
      <c r="F60" s="101"/>
      <c r="G60" s="255">
        <f>SUM(H60:Q60)</f>
        <v>0</v>
      </c>
      <c r="H60" s="263">
        <v>0</v>
      </c>
      <c r="I60" s="265">
        <v>0</v>
      </c>
      <c r="J60" s="265">
        <v>0</v>
      </c>
      <c r="K60" s="265">
        <v>0</v>
      </c>
      <c r="L60" s="265">
        <v>0</v>
      </c>
      <c r="M60" s="265">
        <v>0</v>
      </c>
      <c r="N60" s="71"/>
      <c r="O60" s="71"/>
      <c r="P60" s="71"/>
      <c r="Q60" s="167"/>
      <c r="R60" s="16"/>
      <c r="S60" s="16"/>
      <c r="T60" s="15"/>
      <c r="U60" s="15"/>
      <c r="V60" s="15"/>
    </row>
    <row r="61" spans="2:22" ht="19.5" customHeight="1">
      <c r="B61" s="189"/>
      <c r="C61" s="79" t="s">
        <v>7</v>
      </c>
      <c r="D61" s="341"/>
      <c r="E61" s="105"/>
      <c r="F61" s="102"/>
      <c r="G61" s="237">
        <f>SUM(H61:Q61)</f>
        <v>1575000</v>
      </c>
      <c r="H61" s="267">
        <v>69000</v>
      </c>
      <c r="I61" s="278">
        <v>1000</v>
      </c>
      <c r="J61" s="279">
        <v>1000</v>
      </c>
      <c r="K61" s="279">
        <v>1000</v>
      </c>
      <c r="L61" s="279">
        <v>376250</v>
      </c>
      <c r="M61" s="279">
        <v>375250</v>
      </c>
      <c r="N61" s="100">
        <v>275250</v>
      </c>
      <c r="O61" s="100">
        <v>476250</v>
      </c>
      <c r="P61" s="100"/>
      <c r="Q61" s="169"/>
      <c r="R61" s="16"/>
      <c r="S61" s="16"/>
      <c r="T61" s="15"/>
      <c r="U61" s="15"/>
      <c r="V61" s="15"/>
    </row>
    <row r="62" spans="2:22" ht="19.5" customHeight="1">
      <c r="B62" s="189"/>
      <c r="C62" s="72" t="s">
        <v>43</v>
      </c>
      <c r="D62" s="335" t="s">
        <v>12</v>
      </c>
      <c r="E62" s="103">
        <v>2018</v>
      </c>
      <c r="F62" s="120">
        <v>2024</v>
      </c>
      <c r="G62" s="139">
        <f aca="true" t="shared" si="21" ref="G62:L62">SUM(G63:G64)</f>
        <v>2740000</v>
      </c>
      <c r="H62" s="115">
        <f t="shared" si="21"/>
        <v>38000</v>
      </c>
      <c r="I62" s="114">
        <f t="shared" si="21"/>
        <v>1000</v>
      </c>
      <c r="J62" s="272">
        <f t="shared" si="21"/>
        <v>1000</v>
      </c>
      <c r="K62" s="228">
        <f t="shared" si="21"/>
        <v>675000</v>
      </c>
      <c r="L62" s="272">
        <f t="shared" si="21"/>
        <v>675000</v>
      </c>
      <c r="M62" s="226">
        <f>SUM(M63:M64)</f>
        <v>675000</v>
      </c>
      <c r="N62" s="226">
        <f>SUM(N63:N64)</f>
        <v>675000</v>
      </c>
      <c r="O62" s="226">
        <f>SUM(O63:O64)</f>
        <v>0</v>
      </c>
      <c r="P62" s="226">
        <f>SUM(P63:P64)</f>
        <v>0</v>
      </c>
      <c r="Q62" s="227">
        <f>SUM(Q63:Q64)</f>
        <v>0</v>
      </c>
      <c r="R62" s="16"/>
      <c r="S62" s="16"/>
      <c r="T62" s="15"/>
      <c r="U62" s="15"/>
      <c r="V62" s="15"/>
    </row>
    <row r="63" spans="2:22" ht="29.25" customHeight="1">
      <c r="B63" s="189"/>
      <c r="C63" s="36" t="s">
        <v>6</v>
      </c>
      <c r="D63" s="336"/>
      <c r="E63" s="37"/>
      <c r="F63" s="70"/>
      <c r="G63" s="255">
        <v>0</v>
      </c>
      <c r="H63" s="263">
        <v>0</v>
      </c>
      <c r="I63" s="271">
        <v>0</v>
      </c>
      <c r="J63" s="266">
        <v>0</v>
      </c>
      <c r="K63" s="265">
        <v>0</v>
      </c>
      <c r="L63" s="265">
        <v>0</v>
      </c>
      <c r="M63" s="71">
        <v>0</v>
      </c>
      <c r="N63" s="71">
        <v>0</v>
      </c>
      <c r="O63" s="71"/>
      <c r="P63" s="71"/>
      <c r="Q63" s="167"/>
      <c r="R63" s="16"/>
      <c r="S63" s="16"/>
      <c r="T63" s="15"/>
      <c r="U63" s="15"/>
      <c r="V63" s="15"/>
    </row>
    <row r="64" spans="2:22" ht="19.5" customHeight="1">
      <c r="B64" s="189"/>
      <c r="C64" s="42" t="s">
        <v>7</v>
      </c>
      <c r="D64" s="341"/>
      <c r="E64" s="43"/>
      <c r="F64" s="68"/>
      <c r="G64" s="237">
        <f>SUM(H64:Q64)</f>
        <v>2740000</v>
      </c>
      <c r="H64" s="267">
        <v>38000</v>
      </c>
      <c r="I64" s="268">
        <v>1000</v>
      </c>
      <c r="J64" s="273">
        <v>1000</v>
      </c>
      <c r="K64" s="281">
        <v>675000</v>
      </c>
      <c r="L64" s="273">
        <v>675000</v>
      </c>
      <c r="M64" s="69">
        <v>675000</v>
      </c>
      <c r="N64" s="69">
        <v>675000</v>
      </c>
      <c r="O64" s="69"/>
      <c r="P64" s="69"/>
      <c r="Q64" s="168"/>
      <c r="R64" s="16"/>
      <c r="S64" s="16"/>
      <c r="T64" s="15"/>
      <c r="U64" s="15"/>
      <c r="V64" s="15"/>
    </row>
    <row r="65" spans="2:22" ht="19.5" customHeight="1">
      <c r="B65" s="189"/>
      <c r="C65" s="72" t="s">
        <v>31</v>
      </c>
      <c r="D65" s="335" t="s">
        <v>12</v>
      </c>
      <c r="E65" s="103">
        <v>2018</v>
      </c>
      <c r="F65" s="120">
        <v>2021</v>
      </c>
      <c r="G65" s="139">
        <f aca="true" t="shared" si="22" ref="G65:Q65">SUM(G66:G67)</f>
        <v>1285000</v>
      </c>
      <c r="H65" s="115">
        <f t="shared" si="22"/>
        <v>166000</v>
      </c>
      <c r="I65" s="114">
        <f t="shared" si="22"/>
        <v>141450</v>
      </c>
      <c r="J65" s="272">
        <f t="shared" si="22"/>
        <v>611950</v>
      </c>
      <c r="K65" s="228">
        <f t="shared" si="22"/>
        <v>365600</v>
      </c>
      <c r="L65" s="274">
        <f t="shared" si="22"/>
        <v>0</v>
      </c>
      <c r="M65" s="226">
        <f t="shared" si="22"/>
        <v>0</v>
      </c>
      <c r="N65" s="226">
        <f t="shared" si="22"/>
        <v>0</v>
      </c>
      <c r="O65" s="226">
        <f t="shared" si="22"/>
        <v>0</v>
      </c>
      <c r="P65" s="226">
        <f t="shared" si="22"/>
        <v>0</v>
      </c>
      <c r="Q65" s="227">
        <f t="shared" si="22"/>
        <v>0</v>
      </c>
      <c r="R65" s="16"/>
      <c r="S65" s="16"/>
      <c r="T65" s="15"/>
      <c r="U65" s="15"/>
      <c r="V65" s="15"/>
    </row>
    <row r="66" spans="2:22" ht="19.5" customHeight="1">
      <c r="B66" s="189"/>
      <c r="C66" s="36" t="s">
        <v>6</v>
      </c>
      <c r="D66" s="336"/>
      <c r="E66" s="37"/>
      <c r="F66" s="70"/>
      <c r="G66" s="255">
        <v>0</v>
      </c>
      <c r="H66" s="280">
        <v>0</v>
      </c>
      <c r="I66" s="271">
        <v>0</v>
      </c>
      <c r="J66" s="266">
        <v>0</v>
      </c>
      <c r="K66" s="265">
        <v>0</v>
      </c>
      <c r="L66" s="71"/>
      <c r="M66" s="71"/>
      <c r="N66" s="71"/>
      <c r="O66" s="71"/>
      <c r="P66" s="71"/>
      <c r="Q66" s="167"/>
      <c r="R66" s="16"/>
      <c r="S66" s="16"/>
      <c r="T66" s="15"/>
      <c r="U66" s="15"/>
      <c r="V66" s="15"/>
    </row>
    <row r="67" spans="2:22" ht="19.5" customHeight="1">
      <c r="B67" s="189"/>
      <c r="C67" s="42" t="s">
        <v>7</v>
      </c>
      <c r="D67" s="341"/>
      <c r="E67" s="43"/>
      <c r="F67" s="68"/>
      <c r="G67" s="237">
        <f>SUM(H67:Q67)</f>
        <v>1285000</v>
      </c>
      <c r="H67" s="267">
        <v>166000</v>
      </c>
      <c r="I67" s="268">
        <v>141450</v>
      </c>
      <c r="J67" s="273">
        <v>611950</v>
      </c>
      <c r="K67" s="269">
        <v>365600</v>
      </c>
      <c r="L67" s="69"/>
      <c r="M67" s="69"/>
      <c r="N67" s="69"/>
      <c r="O67" s="69"/>
      <c r="P67" s="69"/>
      <c r="Q67" s="168"/>
      <c r="R67" s="16"/>
      <c r="S67" s="16"/>
      <c r="T67" s="15"/>
      <c r="U67" s="15"/>
      <c r="V67" s="15"/>
    </row>
    <row r="68" spans="2:22" ht="19.5" customHeight="1">
      <c r="B68" s="189"/>
      <c r="C68" s="99" t="s">
        <v>32</v>
      </c>
      <c r="D68" s="335" t="s">
        <v>12</v>
      </c>
      <c r="E68" s="103">
        <v>2018</v>
      </c>
      <c r="F68" s="104">
        <v>2020</v>
      </c>
      <c r="G68" s="139">
        <v>80000</v>
      </c>
      <c r="H68" s="115">
        <f>SUM(H69:H70)</f>
        <v>5000</v>
      </c>
      <c r="I68" s="197">
        <f>SUM(I69:I70)</f>
        <v>5000</v>
      </c>
      <c r="J68" s="197">
        <f aca="true" t="shared" si="23" ref="J68:O68">SUM(J69:J70)</f>
        <v>35000</v>
      </c>
      <c r="K68" s="197">
        <f t="shared" si="23"/>
        <v>35000</v>
      </c>
      <c r="L68" s="197">
        <f t="shared" si="23"/>
        <v>0</v>
      </c>
      <c r="M68" s="197">
        <f t="shared" si="23"/>
        <v>0</v>
      </c>
      <c r="N68" s="197">
        <f t="shared" si="23"/>
        <v>0</v>
      </c>
      <c r="O68" s="197">
        <f t="shared" si="23"/>
        <v>0</v>
      </c>
      <c r="P68" s="228">
        <v>0</v>
      </c>
      <c r="Q68" s="229">
        <v>0</v>
      </c>
      <c r="R68" s="16"/>
      <c r="S68" s="16"/>
      <c r="T68" s="15"/>
      <c r="U68" s="15"/>
      <c r="V68" s="15"/>
    </row>
    <row r="69" spans="2:22" ht="19.5" customHeight="1">
      <c r="B69" s="189"/>
      <c r="C69" s="36" t="s">
        <v>6</v>
      </c>
      <c r="D69" s="336"/>
      <c r="E69" s="37"/>
      <c r="F69" s="101"/>
      <c r="G69" s="255">
        <v>0</v>
      </c>
      <c r="H69" s="280">
        <v>0</v>
      </c>
      <c r="I69" s="264">
        <v>0</v>
      </c>
      <c r="J69" s="265">
        <v>0</v>
      </c>
      <c r="K69" s="71"/>
      <c r="L69" s="71"/>
      <c r="M69" s="71"/>
      <c r="N69" s="71"/>
      <c r="O69" s="71"/>
      <c r="P69" s="71"/>
      <c r="Q69" s="167"/>
      <c r="R69" s="16"/>
      <c r="S69" s="16"/>
      <c r="T69" s="15"/>
      <c r="U69" s="15"/>
      <c r="V69" s="15"/>
    </row>
    <row r="70" spans="2:22" ht="19.5" customHeight="1">
      <c r="B70" s="189"/>
      <c r="C70" s="79" t="s">
        <v>7</v>
      </c>
      <c r="D70" s="341"/>
      <c r="E70" s="41"/>
      <c r="F70" s="102"/>
      <c r="G70" s="237">
        <f>SUM(H70:Q70)</f>
        <v>80000</v>
      </c>
      <c r="H70" s="275">
        <v>5000</v>
      </c>
      <c r="I70" s="276">
        <v>5000</v>
      </c>
      <c r="J70" s="277">
        <v>35000</v>
      </c>
      <c r="K70" s="100">
        <v>35000</v>
      </c>
      <c r="L70" s="100"/>
      <c r="M70" s="100"/>
      <c r="N70" s="100"/>
      <c r="O70" s="100"/>
      <c r="P70" s="100"/>
      <c r="Q70" s="169"/>
      <c r="R70" s="16"/>
      <c r="S70" s="16"/>
      <c r="T70" s="15"/>
      <c r="U70" s="15"/>
      <c r="V70" s="15"/>
    </row>
    <row r="71" spans="2:22" ht="18.75" customHeight="1">
      <c r="B71" s="189"/>
      <c r="C71" s="125" t="s">
        <v>33</v>
      </c>
      <c r="D71" s="335" t="s">
        <v>12</v>
      </c>
      <c r="E71" s="106">
        <v>2018</v>
      </c>
      <c r="F71" s="202">
        <v>2020</v>
      </c>
      <c r="G71" s="109">
        <f>SUM(G72:G73)</f>
        <v>89000</v>
      </c>
      <c r="H71" s="172">
        <f aca="true" t="shared" si="24" ref="H71:N71">SUM(H72:H73)</f>
        <v>20000</v>
      </c>
      <c r="I71" s="195">
        <f t="shared" si="24"/>
        <v>20000</v>
      </c>
      <c r="J71" s="195">
        <f t="shared" si="24"/>
        <v>49000</v>
      </c>
      <c r="K71" s="195">
        <f t="shared" si="24"/>
        <v>0</v>
      </c>
      <c r="L71" s="195">
        <f t="shared" si="24"/>
        <v>0</v>
      </c>
      <c r="M71" s="195">
        <f t="shared" si="24"/>
        <v>0</v>
      </c>
      <c r="N71" s="195">
        <f t="shared" si="24"/>
        <v>0</v>
      </c>
      <c r="O71" s="220">
        <v>0</v>
      </c>
      <c r="P71" s="220">
        <v>0</v>
      </c>
      <c r="Q71" s="221">
        <v>0</v>
      </c>
      <c r="R71" s="16"/>
      <c r="S71" s="16"/>
      <c r="T71" s="15"/>
      <c r="U71" s="15"/>
      <c r="V71" s="15"/>
    </row>
    <row r="72" spans="2:22" ht="21.75" customHeight="1">
      <c r="B72" s="189"/>
      <c r="C72" s="36" t="s">
        <v>6</v>
      </c>
      <c r="D72" s="336"/>
      <c r="E72" s="105"/>
      <c r="F72" s="101"/>
      <c r="G72" s="282">
        <v>0</v>
      </c>
      <c r="H72" s="251">
        <v>0</v>
      </c>
      <c r="I72" s="173">
        <v>0</v>
      </c>
      <c r="J72" s="173">
        <v>0</v>
      </c>
      <c r="K72" s="22"/>
      <c r="L72" s="22"/>
      <c r="M72" s="22"/>
      <c r="N72" s="22"/>
      <c r="O72" s="22"/>
      <c r="P72" s="22"/>
      <c r="Q72" s="164"/>
      <c r="R72" s="16"/>
      <c r="S72" s="16"/>
      <c r="T72" s="15"/>
      <c r="U72" s="15"/>
      <c r="V72" s="15"/>
    </row>
    <row r="73" spans="2:22" ht="18.75" customHeight="1">
      <c r="B73" s="189"/>
      <c r="C73" s="42" t="s">
        <v>7</v>
      </c>
      <c r="D73" s="341"/>
      <c r="E73" s="105"/>
      <c r="F73" s="108"/>
      <c r="G73" s="237">
        <f>SUM(H73:Q73)</f>
        <v>89000</v>
      </c>
      <c r="H73" s="240">
        <v>20000</v>
      </c>
      <c r="I73" s="236">
        <v>20000</v>
      </c>
      <c r="J73" s="236">
        <v>49000</v>
      </c>
      <c r="K73" s="22"/>
      <c r="L73" s="22"/>
      <c r="M73" s="22"/>
      <c r="N73" s="22"/>
      <c r="O73" s="22"/>
      <c r="P73" s="22"/>
      <c r="Q73" s="164"/>
      <c r="R73" s="16"/>
      <c r="S73" s="16"/>
      <c r="T73" s="15"/>
      <c r="U73" s="15"/>
      <c r="V73" s="15"/>
    </row>
    <row r="74" spans="2:22" ht="18.75" customHeight="1">
      <c r="B74" s="189"/>
      <c r="C74" s="75" t="s">
        <v>34</v>
      </c>
      <c r="D74" s="335" t="s">
        <v>12</v>
      </c>
      <c r="E74" s="73">
        <v>2018</v>
      </c>
      <c r="F74" s="77">
        <v>2019</v>
      </c>
      <c r="G74" s="137">
        <v>53000</v>
      </c>
      <c r="H74" s="163">
        <f>SUM(H75:H76)</f>
        <v>16000</v>
      </c>
      <c r="I74" s="195">
        <f>SUM(I75:I76)</f>
        <v>10000</v>
      </c>
      <c r="J74" s="195">
        <f aca="true" t="shared" si="25" ref="J74:O74">SUM(J75:J76)</f>
        <v>10000</v>
      </c>
      <c r="K74" s="195">
        <f t="shared" si="25"/>
        <v>17000</v>
      </c>
      <c r="L74" s="195">
        <f t="shared" si="25"/>
        <v>0</v>
      </c>
      <c r="M74" s="195">
        <f t="shared" si="25"/>
        <v>0</v>
      </c>
      <c r="N74" s="195">
        <f t="shared" si="25"/>
        <v>0</v>
      </c>
      <c r="O74" s="195">
        <f t="shared" si="25"/>
        <v>0</v>
      </c>
      <c r="P74" s="220">
        <f>SUM(P75:P76)</f>
        <v>0</v>
      </c>
      <c r="Q74" s="221">
        <f>SUM(Q75:Q76)</f>
        <v>0</v>
      </c>
      <c r="R74" s="16"/>
      <c r="S74" s="16"/>
      <c r="T74" s="15"/>
      <c r="U74" s="15"/>
      <c r="V74" s="15"/>
    </row>
    <row r="75" spans="2:22" ht="21.75" customHeight="1">
      <c r="B75" s="189"/>
      <c r="C75" s="36" t="s">
        <v>6</v>
      </c>
      <c r="D75" s="336"/>
      <c r="E75" s="74"/>
      <c r="F75" s="78"/>
      <c r="G75" s="255">
        <f>SUM(H75:Q75)</f>
        <v>0</v>
      </c>
      <c r="H75" s="251">
        <v>0</v>
      </c>
      <c r="I75" s="173">
        <v>0</v>
      </c>
      <c r="J75" s="22"/>
      <c r="K75" s="22"/>
      <c r="L75" s="22"/>
      <c r="M75" s="22"/>
      <c r="N75" s="22"/>
      <c r="O75" s="22"/>
      <c r="P75" s="22"/>
      <c r="Q75" s="164"/>
      <c r="R75" s="16"/>
      <c r="S75" s="16"/>
      <c r="T75" s="15"/>
      <c r="U75" s="15"/>
      <c r="V75" s="15"/>
    </row>
    <row r="76" spans="2:22" ht="18.75" customHeight="1">
      <c r="B76" s="189"/>
      <c r="C76" s="233" t="s">
        <v>7</v>
      </c>
      <c r="D76" s="337"/>
      <c r="E76" s="234"/>
      <c r="F76" s="67"/>
      <c r="G76" s="252">
        <f>SUM(H76:Q76)</f>
        <v>53000</v>
      </c>
      <c r="H76" s="253">
        <v>16000</v>
      </c>
      <c r="I76" s="254">
        <v>10000</v>
      </c>
      <c r="J76" s="81">
        <v>10000</v>
      </c>
      <c r="K76" s="81">
        <v>17000</v>
      </c>
      <c r="L76" s="81"/>
      <c r="M76" s="81"/>
      <c r="N76" s="81"/>
      <c r="O76" s="81"/>
      <c r="P76" s="81"/>
      <c r="Q76" s="166"/>
      <c r="R76" s="16"/>
      <c r="S76" s="16"/>
      <c r="T76" s="15"/>
      <c r="U76" s="15"/>
      <c r="V76" s="15"/>
    </row>
    <row r="77" spans="2:22" ht="18.75" customHeight="1">
      <c r="B77" s="189"/>
      <c r="C77" s="75" t="s">
        <v>35</v>
      </c>
      <c r="D77" s="335" t="s">
        <v>12</v>
      </c>
      <c r="E77" s="73">
        <v>2018</v>
      </c>
      <c r="F77" s="77">
        <v>2019</v>
      </c>
      <c r="G77" s="137">
        <v>53000</v>
      </c>
      <c r="H77" s="163">
        <f>SUM(H78:H79)</f>
        <v>40000</v>
      </c>
      <c r="I77" s="195">
        <f>SUM(I78:I79)</f>
        <v>40000</v>
      </c>
      <c r="J77" s="195">
        <f aca="true" t="shared" si="26" ref="J77:O77">SUM(J78:J79)</f>
        <v>40000</v>
      </c>
      <c r="K77" s="195">
        <f t="shared" si="26"/>
        <v>0</v>
      </c>
      <c r="L77" s="195">
        <f t="shared" si="26"/>
        <v>0</v>
      </c>
      <c r="M77" s="195">
        <f t="shared" si="26"/>
        <v>0</v>
      </c>
      <c r="N77" s="195">
        <f t="shared" si="26"/>
        <v>0</v>
      </c>
      <c r="O77" s="195">
        <f t="shared" si="26"/>
        <v>0</v>
      </c>
      <c r="P77" s="220">
        <f>SUM(P78:P79)</f>
        <v>0</v>
      </c>
      <c r="Q77" s="221">
        <f>SUM(Q78:Q79)</f>
        <v>0</v>
      </c>
      <c r="R77" s="16"/>
      <c r="S77" s="16"/>
      <c r="T77" s="15"/>
      <c r="U77" s="15"/>
      <c r="V77" s="15"/>
    </row>
    <row r="78" spans="2:22" ht="18.75" customHeight="1">
      <c r="B78" s="189"/>
      <c r="C78" s="36" t="s">
        <v>6</v>
      </c>
      <c r="D78" s="336"/>
      <c r="E78" s="74"/>
      <c r="F78" s="78"/>
      <c r="G78" s="255">
        <f>SUM(H78:Q78)</f>
        <v>0</v>
      </c>
      <c r="H78" s="251">
        <v>0</v>
      </c>
      <c r="I78" s="173">
        <v>0</v>
      </c>
      <c r="J78" s="22"/>
      <c r="K78" s="22"/>
      <c r="L78" s="22"/>
      <c r="M78" s="22"/>
      <c r="N78" s="22"/>
      <c r="O78" s="22"/>
      <c r="P78" s="22"/>
      <c r="Q78" s="164"/>
      <c r="R78" s="16"/>
      <c r="S78" s="16"/>
      <c r="T78" s="15"/>
      <c r="U78" s="15"/>
      <c r="V78" s="15"/>
    </row>
    <row r="79" spans="2:22" ht="18.75" customHeight="1">
      <c r="B79" s="189"/>
      <c r="C79" s="233" t="s">
        <v>7</v>
      </c>
      <c r="D79" s="337"/>
      <c r="E79" s="234"/>
      <c r="F79" s="67"/>
      <c r="G79" s="252">
        <f>SUM(H79:Q79)</f>
        <v>120000</v>
      </c>
      <c r="H79" s="253">
        <v>40000</v>
      </c>
      <c r="I79" s="254">
        <v>40000</v>
      </c>
      <c r="J79" s="81">
        <v>40000</v>
      </c>
      <c r="K79" s="81"/>
      <c r="L79" s="81"/>
      <c r="M79" s="81"/>
      <c r="N79" s="81"/>
      <c r="O79" s="81"/>
      <c r="P79" s="81"/>
      <c r="Q79" s="166"/>
      <c r="R79" s="16"/>
      <c r="S79" s="16"/>
      <c r="T79" s="15"/>
      <c r="U79" s="15"/>
      <c r="V79" s="15"/>
    </row>
    <row r="80" spans="2:22" ht="18.75" customHeight="1">
      <c r="B80" s="189"/>
      <c r="C80" s="75" t="s">
        <v>44</v>
      </c>
      <c r="D80" s="335" t="s">
        <v>12</v>
      </c>
      <c r="E80" s="73">
        <v>2018</v>
      </c>
      <c r="F80" s="77">
        <v>2019</v>
      </c>
      <c r="G80" s="137">
        <f>SUM(G81:G82)</f>
        <v>2780000</v>
      </c>
      <c r="H80" s="163">
        <f>SUM(H81:H82)</f>
        <v>100000</v>
      </c>
      <c r="I80" s="195">
        <f>SUM(I81:I82)</f>
        <v>1480000</v>
      </c>
      <c r="J80" s="220">
        <f aca="true" t="shared" si="27" ref="J80:P80">SUM(J81:J82)</f>
        <v>1200000</v>
      </c>
      <c r="K80" s="220">
        <f t="shared" si="27"/>
        <v>0</v>
      </c>
      <c r="L80" s="220">
        <f t="shared" si="27"/>
        <v>0</v>
      </c>
      <c r="M80" s="220">
        <f t="shared" si="27"/>
        <v>0</v>
      </c>
      <c r="N80" s="220">
        <f t="shared" si="27"/>
        <v>0</v>
      </c>
      <c r="O80" s="220">
        <f t="shared" si="27"/>
        <v>0</v>
      </c>
      <c r="P80" s="220">
        <f t="shared" si="27"/>
        <v>0</v>
      </c>
      <c r="Q80" s="221">
        <f>SUM(Q81:Q82)</f>
        <v>0</v>
      </c>
      <c r="R80" s="16"/>
      <c r="S80" s="16"/>
      <c r="T80" s="15"/>
      <c r="U80" s="15"/>
      <c r="V80" s="15"/>
    </row>
    <row r="81" spans="2:22" ht="18.75" customHeight="1">
      <c r="B81" s="189"/>
      <c r="C81" s="36" t="s">
        <v>6</v>
      </c>
      <c r="D81" s="336"/>
      <c r="E81" s="74"/>
      <c r="F81" s="78"/>
      <c r="G81" s="255">
        <f>SUM(H81:Q81)</f>
        <v>0</v>
      </c>
      <c r="H81" s="251">
        <v>0</v>
      </c>
      <c r="I81" s="173">
        <v>0</v>
      </c>
      <c r="J81" s="22"/>
      <c r="K81" s="22"/>
      <c r="L81" s="22"/>
      <c r="M81" s="22"/>
      <c r="N81" s="22"/>
      <c r="O81" s="22"/>
      <c r="P81" s="22"/>
      <c r="Q81" s="164"/>
      <c r="R81" s="16"/>
      <c r="S81" s="16"/>
      <c r="T81" s="15"/>
      <c r="U81" s="15"/>
      <c r="V81" s="15"/>
    </row>
    <row r="82" spans="2:22" ht="18.75" customHeight="1">
      <c r="B82" s="189"/>
      <c r="C82" s="233" t="s">
        <v>7</v>
      </c>
      <c r="D82" s="337"/>
      <c r="E82" s="234"/>
      <c r="F82" s="67"/>
      <c r="G82" s="252">
        <f>SUM(H82:Q82)</f>
        <v>2780000</v>
      </c>
      <c r="H82" s="253">
        <v>100000</v>
      </c>
      <c r="I82" s="254">
        <v>1480000</v>
      </c>
      <c r="J82" s="81">
        <v>1200000</v>
      </c>
      <c r="K82" s="81"/>
      <c r="L82" s="81"/>
      <c r="M82" s="81"/>
      <c r="N82" s="81"/>
      <c r="O82" s="81"/>
      <c r="P82" s="81"/>
      <c r="Q82" s="166"/>
      <c r="R82" s="16"/>
      <c r="S82" s="16"/>
      <c r="T82" s="15"/>
      <c r="U82" s="15"/>
      <c r="V82" s="15"/>
    </row>
    <row r="83" spans="2:22" ht="18.75" customHeight="1">
      <c r="B83" s="189"/>
      <c r="C83" s="242" t="s">
        <v>45</v>
      </c>
      <c r="D83" s="335" t="s">
        <v>12</v>
      </c>
      <c r="E83" s="243">
        <v>2018</v>
      </c>
      <c r="F83" s="244">
        <v>2020</v>
      </c>
      <c r="G83" s="245">
        <f>SUM(G84:G85)</f>
        <v>862000</v>
      </c>
      <c r="H83" s="246">
        <f>SUM(H84:H85)</f>
        <v>480000</v>
      </c>
      <c r="I83" s="196">
        <f>SUM(I84:I85)</f>
        <v>382000</v>
      </c>
      <c r="J83" s="196">
        <f>SUM(J84:J85)</f>
        <v>0</v>
      </c>
      <c r="K83" s="196">
        <f>SUM(K84:K85)</f>
        <v>0</v>
      </c>
      <c r="L83" s="224">
        <v>0</v>
      </c>
      <c r="M83" s="224">
        <v>0</v>
      </c>
      <c r="N83" s="224">
        <v>0</v>
      </c>
      <c r="O83" s="224">
        <v>0</v>
      </c>
      <c r="P83" s="224">
        <v>0</v>
      </c>
      <c r="Q83" s="225">
        <v>0</v>
      </c>
      <c r="R83" s="16"/>
      <c r="S83" s="16"/>
      <c r="T83" s="15"/>
      <c r="U83" s="15"/>
      <c r="V83" s="15"/>
    </row>
    <row r="84" spans="2:22" ht="22.5" customHeight="1">
      <c r="B84" s="189"/>
      <c r="C84" s="36" t="s">
        <v>6</v>
      </c>
      <c r="D84" s="336"/>
      <c r="E84" s="105"/>
      <c r="F84" s="108"/>
      <c r="G84" s="239">
        <v>0</v>
      </c>
      <c r="H84" s="251">
        <v>0</v>
      </c>
      <c r="I84" s="173">
        <v>0</v>
      </c>
      <c r="J84" s="173">
        <v>0</v>
      </c>
      <c r="K84" s="22">
        <v>0</v>
      </c>
      <c r="L84" s="22"/>
      <c r="M84" s="22"/>
      <c r="N84" s="22"/>
      <c r="O84" s="22"/>
      <c r="P84" s="22"/>
      <c r="Q84" s="164"/>
      <c r="R84" s="16"/>
      <c r="S84" s="16"/>
      <c r="T84" s="15"/>
      <c r="U84" s="15"/>
      <c r="V84" s="15"/>
    </row>
    <row r="85" spans="2:22" ht="18.75" customHeight="1">
      <c r="B85" s="189"/>
      <c r="C85" s="233" t="s">
        <v>7</v>
      </c>
      <c r="D85" s="337"/>
      <c r="E85" s="301"/>
      <c r="F85" s="302"/>
      <c r="G85" s="303">
        <f>SUM(H85:Q85)</f>
        <v>862000</v>
      </c>
      <c r="H85" s="304">
        <v>480000</v>
      </c>
      <c r="I85" s="254">
        <v>382000</v>
      </c>
      <c r="J85" s="254">
        <v>0</v>
      </c>
      <c r="K85" s="81">
        <v>0</v>
      </c>
      <c r="L85" s="81"/>
      <c r="M85" s="81"/>
      <c r="N85" s="81"/>
      <c r="O85" s="81"/>
      <c r="P85" s="81"/>
      <c r="Q85" s="166"/>
      <c r="R85" s="16"/>
      <c r="S85" s="16"/>
      <c r="T85" s="15"/>
      <c r="U85" s="15"/>
      <c r="V85" s="15"/>
    </row>
    <row r="86" spans="2:22" ht="18.75" customHeight="1">
      <c r="B86" s="232"/>
      <c r="C86" s="125" t="s">
        <v>46</v>
      </c>
      <c r="D86" s="342" t="s">
        <v>12</v>
      </c>
      <c r="E86" s="106">
        <v>2018</v>
      </c>
      <c r="F86" s="295">
        <v>2020</v>
      </c>
      <c r="G86" s="296">
        <f>SUM(G87:G88)</f>
        <v>360000</v>
      </c>
      <c r="H86" s="297">
        <f>SUM(H87:H88)</f>
        <v>180000</v>
      </c>
      <c r="I86" s="298">
        <f>SUM(I87:I88)</f>
        <v>180000</v>
      </c>
      <c r="J86" s="298">
        <f>SUM(J87:J88)</f>
        <v>0</v>
      </c>
      <c r="K86" s="298">
        <f>SUM(K87:K88)</f>
        <v>0</v>
      </c>
      <c r="L86" s="299">
        <v>0</v>
      </c>
      <c r="M86" s="299">
        <v>0</v>
      </c>
      <c r="N86" s="299">
        <v>0</v>
      </c>
      <c r="O86" s="299">
        <v>0</v>
      </c>
      <c r="P86" s="299">
        <v>0</v>
      </c>
      <c r="Q86" s="300">
        <v>0</v>
      </c>
      <c r="R86" s="16"/>
      <c r="S86" s="16"/>
      <c r="T86" s="15"/>
      <c r="U86" s="15"/>
      <c r="V86" s="15"/>
    </row>
    <row r="87" spans="2:22" ht="18.75" customHeight="1">
      <c r="B87" s="189"/>
      <c r="C87" s="36" t="s">
        <v>6</v>
      </c>
      <c r="D87" s="336"/>
      <c r="E87" s="105"/>
      <c r="F87" s="108"/>
      <c r="G87" s="239">
        <f>SUM(H87:Q87)</f>
        <v>360000</v>
      </c>
      <c r="H87" s="251">
        <v>180000</v>
      </c>
      <c r="I87" s="173">
        <v>180000</v>
      </c>
      <c r="J87" s="173">
        <v>0</v>
      </c>
      <c r="K87" s="22">
        <v>0</v>
      </c>
      <c r="L87" s="22"/>
      <c r="M87" s="22"/>
      <c r="N87" s="22"/>
      <c r="O87" s="22"/>
      <c r="P87" s="22"/>
      <c r="Q87" s="164"/>
      <c r="R87" s="16"/>
      <c r="S87" s="16"/>
      <c r="T87" s="15"/>
      <c r="U87" s="15"/>
      <c r="V87" s="15"/>
    </row>
    <row r="88" spans="2:22" ht="18.75" customHeight="1" thickBot="1">
      <c r="B88" s="190"/>
      <c r="C88" s="191" t="s">
        <v>7</v>
      </c>
      <c r="D88" s="343"/>
      <c r="E88" s="247"/>
      <c r="F88" s="248"/>
      <c r="G88" s="250">
        <f>SUM(H88:Q88)</f>
        <v>0</v>
      </c>
      <c r="H88" s="249">
        <v>0</v>
      </c>
      <c r="I88" s="241">
        <v>0</v>
      </c>
      <c r="J88" s="241">
        <v>0</v>
      </c>
      <c r="K88" s="170">
        <v>0</v>
      </c>
      <c r="L88" s="170"/>
      <c r="M88" s="170"/>
      <c r="N88" s="170"/>
      <c r="O88" s="170"/>
      <c r="P88" s="170"/>
      <c r="Q88" s="171"/>
      <c r="R88" s="16"/>
      <c r="S88" s="16"/>
      <c r="T88" s="15"/>
      <c r="U88" s="15"/>
      <c r="V88" s="15"/>
    </row>
    <row r="89" spans="18:22" ht="19.5" customHeight="1">
      <c r="R89" s="16"/>
      <c r="S89" s="16"/>
      <c r="T89" s="15"/>
      <c r="U89" s="15"/>
      <c r="V89" s="15"/>
    </row>
    <row r="90" ht="45" customHeight="1"/>
    <row r="91" ht="21" customHeight="1"/>
    <row r="92" ht="21" customHeight="1"/>
  </sheetData>
  <sheetProtection/>
  <mergeCells count="43">
    <mergeCell ref="D86:D88"/>
    <mergeCell ref="D80:D82"/>
    <mergeCell ref="D56:D58"/>
    <mergeCell ref="D53:D55"/>
    <mergeCell ref="D44:D46"/>
    <mergeCell ref="C34:F34"/>
    <mergeCell ref="D83:D85"/>
    <mergeCell ref="D71:D73"/>
    <mergeCell ref="D59:D61"/>
    <mergeCell ref="D41:D43"/>
    <mergeCell ref="D74:D76"/>
    <mergeCell ref="D62:D64"/>
    <mergeCell ref="D68:D70"/>
    <mergeCell ref="D65:D67"/>
    <mergeCell ref="D50:D52"/>
    <mergeCell ref="D77:D79"/>
    <mergeCell ref="E8:F8"/>
    <mergeCell ref="D17:D19"/>
    <mergeCell ref="C40:F40"/>
    <mergeCell ref="D47:D49"/>
    <mergeCell ref="C39:F39"/>
    <mergeCell ref="D35:D37"/>
    <mergeCell ref="C33:F33"/>
    <mergeCell ref="J5:Q5"/>
    <mergeCell ref="C6:Q6"/>
    <mergeCell ref="D25:D28"/>
    <mergeCell ref="C12:F12"/>
    <mergeCell ref="B8:B9"/>
    <mergeCell ref="C8:C9"/>
    <mergeCell ref="D8:D9"/>
    <mergeCell ref="C16:F16"/>
    <mergeCell ref="C13:F13"/>
    <mergeCell ref="C14:F14"/>
    <mergeCell ref="L4:Q4"/>
    <mergeCell ref="P1:Q1"/>
    <mergeCell ref="C38:F38"/>
    <mergeCell ref="C32:F32"/>
    <mergeCell ref="H8:Q8"/>
    <mergeCell ref="C15:F15"/>
    <mergeCell ref="G8:G9"/>
    <mergeCell ref="C11:F11"/>
    <mergeCell ref="J2:Q2"/>
    <mergeCell ref="J3:Q3"/>
  </mergeCells>
  <printOptions/>
  <pageMargins left="0.25" right="0.25" top="0.75" bottom="0.75" header="0.3" footer="0.3"/>
  <pageSetup horizontalDpi="600" verticalDpi="600" orientation="landscape" paperSize="8" scale="85" r:id="rId1"/>
  <headerFooter alignWithMargins="0">
    <oddFooter>&amp;RPrzewodniczący Rady Gminy
Sławomir Olender
Załącznik nr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Ania.Piersa</cp:lastModifiedBy>
  <cp:lastPrinted>2018-03-30T09:22:34Z</cp:lastPrinted>
  <dcterms:created xsi:type="dcterms:W3CDTF">2012-07-19T10:41:30Z</dcterms:created>
  <dcterms:modified xsi:type="dcterms:W3CDTF">2018-04-09T11:13:52Z</dcterms:modified>
  <cp:category/>
  <cp:version/>
  <cp:contentType/>
  <cp:contentStatus/>
</cp:coreProperties>
</file>